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\Desktop\"/>
    </mc:Choice>
  </mc:AlternateContent>
  <bookViews>
    <workbookView xWindow="0" yWindow="0" windowWidth="28800" windowHeight="13590" tabRatio="601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7" l="1"/>
  <c r="F7" i="7"/>
  <c r="B12" i="9"/>
  <c r="E12" i="9"/>
  <c r="C12" i="9"/>
  <c r="C11" i="8"/>
  <c r="B41" i="8"/>
  <c r="B46" i="8"/>
  <c r="B38" i="8" l="1"/>
  <c r="B54" i="8"/>
  <c r="B29" i="8"/>
  <c r="B11" i="8"/>
  <c r="D26" i="3"/>
  <c r="D31" i="3"/>
  <c r="D11" i="3"/>
  <c r="E10" i="3" l="1"/>
  <c r="F69" i="7" l="1"/>
  <c r="F61" i="7"/>
  <c r="F54" i="7"/>
  <c r="F26" i="3" l="1"/>
  <c r="G12" i="9"/>
  <c r="F12" i="9"/>
  <c r="E37" i="8"/>
  <c r="E38" i="8"/>
  <c r="D44" i="8"/>
  <c r="D41" i="8"/>
  <c r="D37" i="8"/>
  <c r="D38" i="8"/>
  <c r="D54" i="8"/>
  <c r="D46" i="8"/>
  <c r="E22" i="8" l="1"/>
  <c r="D22" i="8"/>
  <c r="F22" i="8"/>
  <c r="F29" i="8"/>
  <c r="E29" i="8"/>
  <c r="D29" i="8"/>
  <c r="G31" i="3" l="1"/>
  <c r="H31" i="3"/>
  <c r="F31" i="3"/>
  <c r="H26" i="3"/>
  <c r="G26" i="3"/>
  <c r="H11" i="3"/>
  <c r="H10" i="3" s="1"/>
  <c r="G11" i="3"/>
  <c r="G10" i="3" s="1"/>
  <c r="F11" i="3"/>
  <c r="F10" i="3" s="1"/>
  <c r="F11" i="8"/>
  <c r="E11" i="8"/>
  <c r="D11" i="8"/>
  <c r="D10" i="8" s="1"/>
  <c r="F41" i="8"/>
  <c r="E41" i="8"/>
  <c r="F54" i="8"/>
  <c r="E54" i="8"/>
  <c r="F46" i="8"/>
  <c r="F37" i="8" s="1"/>
  <c r="E46" i="8"/>
  <c r="F44" i="8"/>
  <c r="E44" i="8"/>
  <c r="F38" i="8"/>
  <c r="C46" i="8"/>
  <c r="C38" i="8"/>
  <c r="C54" i="8"/>
  <c r="C41" i="8"/>
  <c r="E31" i="3"/>
  <c r="E26" i="3"/>
  <c r="G34" i="10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J11" i="10"/>
  <c r="I11" i="10"/>
  <c r="H11" i="10"/>
  <c r="J8" i="10"/>
  <c r="I8" i="10"/>
  <c r="H8" i="10"/>
  <c r="E25" i="3" l="1"/>
  <c r="I14" i="10"/>
  <c r="I22" i="10" s="1"/>
  <c r="I28" i="10" s="1"/>
  <c r="I29" i="10" s="1"/>
  <c r="H14" i="10"/>
  <c r="H22" i="10" s="1"/>
  <c r="H28" i="10" s="1"/>
  <c r="H29" i="10" s="1"/>
  <c r="H25" i="3"/>
  <c r="G25" i="3"/>
  <c r="F25" i="3"/>
  <c r="F10" i="8"/>
  <c r="E10" i="8"/>
  <c r="C37" i="8"/>
  <c r="C10" i="8"/>
  <c r="G14" i="10"/>
  <c r="G22" i="10" s="1"/>
  <c r="G28" i="10" s="1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<sst xmlns="http://schemas.openxmlformats.org/spreadsheetml/2006/main" count="446" uniqueCount="218">
  <si>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</si>
  <si>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</si>
  <si>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</si>
  <si>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</si>
  <si>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</si>
  <si>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</si>
  <si>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</si>
  <si>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</si>
  <si>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</si>
  <si>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</si>
  <si>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</si>
  <si>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</si>
  <si>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</si>
  <si>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</si>
  <si>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</si>
  <si>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</si>
  <si>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</si>
  <si>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</si>
  <si>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</si>
  <si>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</si>
  <si>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</si>
  <si>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</si>
  <si>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</si>
  <si>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</si>
  <si>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</si>
  <si>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</si>
  <si>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</si>
  <si>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</si>
  <si>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</si>
  <si>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</si>
  <si>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Naziv</t>
  </si>
  <si>
    <t>FINANCIJSKI PLAN PRORAČUNSKOG KORISNIKA JEDINICE LOKALNE I PODRUČNE (REGIONALNE) SAMOUPRAVE 
ZA 2024. I PROJEKCIJA ZA 2025. I 2026. GODINU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</si>
  <si>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</si>
  <si>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</si>
  <si>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</si>
  <si>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</si>
  <si>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</si>
  <si>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</si>
  <si>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</si>
  <si>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</si>
  <si>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</si>
  <si>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</si>
  <si>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</si>
  <si>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</si>
  <si>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</si>
  <si>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</si>
  <si>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</si>
  <si>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</si>
  <si>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</si>
  <si>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</si>
  <si>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</si>
  <si>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</si>
  <si>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</si>
  <si>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</si>
  <si>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</si>
  <si>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</si>
  <si>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</si>
  <si>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</si>
  <si>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</si>
  <si>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</si>
  <si>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</si>
  <si>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</si>
  <si>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</si>
  <si>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</si>
  <si>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</si>
  <si>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</si>
  <si>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</si>
  <si>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</si>
  <si>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</si>
  <si>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naknadama</t>
  </si>
  <si>
    <t>Prihodi od prodaje proizvoda i roba te pruženih usluga i prihodi od donacija</t>
  </si>
  <si>
    <t>Financijski rashodi</t>
  </si>
  <si>
    <t>Naknade građanima</t>
  </si>
  <si>
    <t>Dodatna ulaganja na građevinskim objektima</t>
  </si>
  <si>
    <t>3 Vlastiti prihod</t>
  </si>
  <si>
    <t xml:space="preserve">  '31 Prihod od imovine</t>
  </si>
  <si>
    <t>6 Donacije</t>
  </si>
  <si>
    <r>
      <t xml:space="preserve">  </t>
    </r>
    <r>
      <rPr>
        <sz val="10"/>
        <color rgb="FF000000"/>
        <rFont val="Arial"/>
        <family val="2"/>
      </rPr>
      <t>61 Donacije od pravnih i fizičkih osoba</t>
    </r>
  </si>
  <si>
    <t xml:space="preserve">  62 Kapitalne donacije</t>
  </si>
  <si>
    <t>09 Obrazovanje</t>
  </si>
  <si>
    <t>091 Osnovno obrazovanje</t>
  </si>
  <si>
    <t>PROGRAM 1001</t>
  </si>
  <si>
    <t>Program javnih potreba u školstvu</t>
  </si>
  <si>
    <t>Školska natjecanja i smotre</t>
  </si>
  <si>
    <t>Izvor financiranja 1.1</t>
  </si>
  <si>
    <t>Opći prihodi i primici</t>
  </si>
  <si>
    <t>Školska kuhinja</t>
  </si>
  <si>
    <t>Izvor financiranja 4.3.1.</t>
  </si>
  <si>
    <t>Prihod za posebne namjene PK</t>
  </si>
  <si>
    <t>Izvor financviranja 5.2.14</t>
  </si>
  <si>
    <t>Pomoći agencija za plaćanja u poljoprivredi</t>
  </si>
  <si>
    <t>Izvor financiranja 5.2.9.</t>
  </si>
  <si>
    <t>Izvor financiranja 5.7.1.</t>
  </si>
  <si>
    <t>Pomoći iz gradskih i općinskih proračuna</t>
  </si>
  <si>
    <t>Izvor financiranja 5.2.2</t>
  </si>
  <si>
    <t>Pomoći -PK</t>
  </si>
  <si>
    <t>Izvor financiranja 5.2.2.</t>
  </si>
  <si>
    <t>Pomoći PK</t>
  </si>
  <si>
    <t>Naknade građanima i kuanstvima</t>
  </si>
  <si>
    <t>Redovni program OŠ</t>
  </si>
  <si>
    <t>Izvor financiranja 1.2.</t>
  </si>
  <si>
    <t>Opći prihodi osnovne škole</t>
  </si>
  <si>
    <t xml:space="preserve">Dodatna ulaganja u objekte </t>
  </si>
  <si>
    <t>Izvor financiranja 3.1.1.</t>
  </si>
  <si>
    <t>Vlastiti prihod</t>
  </si>
  <si>
    <t>Rashodi za nabavu proizvodne dugotrajne imovine</t>
  </si>
  <si>
    <t>Prihodi za posebne namjene PK</t>
  </si>
  <si>
    <t>Izvor fianciranja 6.1.1.</t>
  </si>
  <si>
    <t>Tekuće donacije PK</t>
  </si>
  <si>
    <t>Ulaganja u objekte školstva</t>
  </si>
  <si>
    <t>Rashodi za usluge</t>
  </si>
  <si>
    <t>Ulaganja u objekte školstva potres</t>
  </si>
  <si>
    <t>Izvor financiranja 6.2.1.</t>
  </si>
  <si>
    <t>Kapitalne donacije PK</t>
  </si>
  <si>
    <t>Višak prihoda</t>
  </si>
  <si>
    <t>Preneseni višak</t>
  </si>
  <si>
    <t>Izvor financiranja 5.2.25</t>
  </si>
  <si>
    <t>Pomoć iz dražavnog proračuna-obnova</t>
  </si>
  <si>
    <r>
      <t xml:space="preserve">   </t>
    </r>
    <r>
      <rPr>
        <sz val="10"/>
        <color rgb="FF000000"/>
        <rFont val="Arial"/>
        <family val="2"/>
      </rPr>
      <t>5.7.1 Pomoći iz gradskih proračuna  PK</t>
    </r>
  </si>
  <si>
    <t xml:space="preserve">  4.3.1 Ostali prihodi za posebne namjene</t>
  </si>
  <si>
    <t xml:space="preserve">  1.1 Opći prihodi i primici</t>
  </si>
  <si>
    <t xml:space="preserve">  1.2 Opći prihodi osnovne škole</t>
  </si>
  <si>
    <t xml:space="preserve">   5.2.2 Pomoći PK</t>
  </si>
  <si>
    <t xml:space="preserve">   5.2.5 Pomoći MZO</t>
  </si>
  <si>
    <t xml:space="preserve">   5.2.14 Pomoći Ministarstva za demografiju, obitelj, mlade i socijalnu</t>
  </si>
  <si>
    <r>
      <t xml:space="preserve">   </t>
    </r>
    <r>
      <rPr>
        <sz val="10"/>
        <color rgb="FF000000"/>
        <rFont val="Arial"/>
        <family val="2"/>
      </rPr>
      <t>5.7.1 Pomoći iz gradskih proračuna PK</t>
    </r>
  </si>
  <si>
    <t xml:space="preserve">   5.2.9  Pomoći Agencija za plaćanja u poljoprivredi</t>
  </si>
  <si>
    <t xml:space="preserve">  5.2.14  Pomoći ministarstva za demografiju, obitelj mlade i socijalnu</t>
  </si>
  <si>
    <t xml:space="preserve">  6.2.1  Kapitalne donacije</t>
  </si>
  <si>
    <t xml:space="preserve">   5.2.9 Pomoći Agencija za plaćanja u poljoprivredi</t>
  </si>
  <si>
    <t xml:space="preserve">   5.2.25 Pomoći iz državnog proračuna obnova</t>
  </si>
  <si>
    <t>AKTIVNOST A1000007</t>
  </si>
  <si>
    <t>AKTIVNOST A1000010</t>
  </si>
  <si>
    <t>AKTIVNOST A1000014</t>
  </si>
  <si>
    <t>KAPITALNI PROJEKT K100002</t>
  </si>
  <si>
    <t>KAPITALNI PROJEKT K100007</t>
  </si>
  <si>
    <t>TEKUĆI PROJEKT K100004</t>
  </si>
  <si>
    <t>OSNOVNA ŠKOLA IVAN GORAN KOVAČIĆ GORA OIB:52208131924</t>
  </si>
  <si>
    <t>rashodi poslovanja</t>
  </si>
  <si>
    <t>izvor financiranja 5.2.3</t>
  </si>
  <si>
    <t>pomoći EU PK</t>
  </si>
  <si>
    <t>rashodi za dodatna ulaganja na nefinancijskoj imovini</t>
  </si>
  <si>
    <t>rashodi za nabavu proizvedene dug imovine</t>
  </si>
  <si>
    <r>
      <t xml:space="preserve">  </t>
    </r>
    <r>
      <rPr>
        <sz val="10"/>
        <color rgb="FF000000"/>
        <rFont val="Arial"/>
        <family val="2"/>
      </rPr>
      <t>6.1.1  tekuće donacije</t>
    </r>
  </si>
  <si>
    <t>Plan za 2025.</t>
  </si>
  <si>
    <t>Projekcija 
za 2027.</t>
  </si>
  <si>
    <t>Naknade troškova zaposlenima</t>
  </si>
  <si>
    <t>Službena putovanja</t>
  </si>
  <si>
    <t>Ostali nespomenuti rashodi poslovanja</t>
  </si>
  <si>
    <t>Materijal i sirovine</t>
  </si>
  <si>
    <t xml:space="preserve">Materijal i sirovine </t>
  </si>
  <si>
    <t>Namirnice za školsku kuhinju kroz školsku shemu</t>
  </si>
  <si>
    <t>Premije osiguranja</t>
  </si>
  <si>
    <t>Rashodi za materijal i energiju</t>
  </si>
  <si>
    <t>Školska zadruga</t>
  </si>
  <si>
    <t>Uredski materijal i ostali materijalni rashodi</t>
  </si>
  <si>
    <t>Ostali materijalni rashodi</t>
  </si>
  <si>
    <t>Ostali financijski rashodi</t>
  </si>
  <si>
    <t>Bankarske usluge</t>
  </si>
  <si>
    <t>Postrojenja i oprema</t>
  </si>
  <si>
    <t>Uredska oprema i namještaj</t>
  </si>
  <si>
    <t>Osiguranje učenika</t>
  </si>
  <si>
    <t>Ostali nespomenuti rashodi za učeničku zadrugu</t>
  </si>
  <si>
    <t>Plaće(bruto)</t>
  </si>
  <si>
    <t>Plaće za redovan rad</t>
  </si>
  <si>
    <t>Ostali rashodi za zaposlene</t>
  </si>
  <si>
    <t>Doprinosi na plaće</t>
  </si>
  <si>
    <t>Doprinosi za obvezno zdravstveno osiguranje</t>
  </si>
  <si>
    <t>Naknade za prijeboz, za rad na terenu i odvojeni život</t>
  </si>
  <si>
    <t>Novčane naknade poslodavca zbog nezapošljavanja osoba s invaliditetom</t>
  </si>
  <si>
    <t>Ostale naknadegrađanima i  kućanstvima iz proračuna</t>
  </si>
  <si>
    <t>Ostale naknade iz proračuna u naravi</t>
  </si>
  <si>
    <t>Instrumenti, uređaji i strojevi</t>
  </si>
  <si>
    <t>Knjige,umjetnička djela i ostale izložbene vrijendosti</t>
  </si>
  <si>
    <t xml:space="preserve">Knjige </t>
  </si>
  <si>
    <t>Intelektualne i osobne usluge</t>
  </si>
  <si>
    <t>Članarine i norme</t>
  </si>
  <si>
    <t>Službena, radna i zaštitna odjeća i obuća</t>
  </si>
  <si>
    <t>Reprezentacija</t>
  </si>
  <si>
    <t>Usluge tekućeg i investicijskog održavanja u OŠ</t>
  </si>
  <si>
    <t>Građevinski objekti</t>
  </si>
  <si>
    <t>Projektna dokumentacija</t>
  </si>
  <si>
    <t>Dodatna ulaganja na prijevoznim sredstvima</t>
  </si>
  <si>
    <t>Dodatna ulaganja u nefinancijsku imovinu</t>
  </si>
  <si>
    <t>Rashod za dodatna ulaganja na nefinancijskoj imovini</t>
  </si>
  <si>
    <t>Dodatna ulaganja u ostalu nefinancijsku imovinu</t>
  </si>
  <si>
    <t xml:space="preserve">Osiguravanje pomoćnika u nastavi učenicima s teškoćama </t>
  </si>
  <si>
    <t>Izvor 1.1</t>
  </si>
  <si>
    <t>zdravstvene i veterinarske usluge</t>
  </si>
  <si>
    <t>Izvor 5.2.5</t>
  </si>
  <si>
    <t>Pomoći-Ministarstvo znanosti i obrazovanja</t>
  </si>
  <si>
    <t>Stručno usavršavanje zaposlenika</t>
  </si>
  <si>
    <t>Energija-el.energija</t>
  </si>
  <si>
    <t>Materijal i dijelovi za tekuće i investicijsko održavanje</t>
  </si>
  <si>
    <t>Sitni inventar i auto gume</t>
  </si>
  <si>
    <t>Usluge telefona,pošte i prijevoza</t>
  </si>
  <si>
    <t>Usluge tekućeg i investicijskog održavanja</t>
  </si>
  <si>
    <t>Komunalne usluge</t>
  </si>
  <si>
    <t>Zdravstvene usluge</t>
  </si>
  <si>
    <t>Računalne usluge</t>
  </si>
  <si>
    <t>Ostale usluge</t>
  </si>
  <si>
    <t xml:space="preserve">Članarine </t>
  </si>
  <si>
    <t xml:space="preserve">   5.2.3 Pomoći EU-PK</t>
  </si>
  <si>
    <t>Prihodi od nefinancijske imovine</t>
  </si>
  <si>
    <t>Vlastiti izvori</t>
  </si>
  <si>
    <t>Višak poslovanja iz prethodne godine</t>
  </si>
  <si>
    <t>Prihod od imovine</t>
  </si>
  <si>
    <t xml:space="preserve"> Prihodi od prodaje proizvoda</t>
  </si>
  <si>
    <t>Projekcija za 2025.</t>
  </si>
  <si>
    <t>Višak poslovanja iz prethodnih godina</t>
  </si>
  <si>
    <t>Plan
za 2025.</t>
  </si>
  <si>
    <t>Projekcija proračuna
za 2027.</t>
  </si>
  <si>
    <t>FINANCIJSKI PLAN PRORAČUNSKOG KORISNIKA JEDINICE LOKALNE I PODRUČNE (REGIONALNE) SAMOUPRAVE 
ZA 2025. I PROJEKCIJA ZA 2026. I 2027. GODINU</t>
  </si>
  <si>
    <t>Plan 2024.</t>
  </si>
  <si>
    <t>Izvršenje 2023.</t>
  </si>
  <si>
    <t>.</t>
  </si>
  <si>
    <t>Plan za 2024.</t>
  </si>
  <si>
    <t>Pomoć ministarstva za demografiju i mlade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</si>
</sst>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u/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8" fillId="0" borderId="0" xfId="0" applyFont="1"/>
    <xf numFmtId="2" fontId="3" fillId="2" borderId="3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25" fillId="2" borderId="4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26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 vertical="center" wrapText="1"/>
    </xf>
    <xf numFmtId="2" fontId="0" fillId="0" borderId="0" xfId="0" applyNumberFormat="1"/>
    <xf numFmtId="2" fontId="27" fillId="2" borderId="3" xfId="0" applyNumberFormat="1" applyFont="1" applyFill="1" applyBorder="1" applyAlignment="1">
      <alignment horizontal="right"/>
    </xf>
    <xf numFmtId="0" fontId="1" fillId="0" borderId="0" xfId="0" applyFont="1"/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28" fillId="5" borderId="0" xfId="0" applyFont="1" applyFill="1"/>
    <xf numFmtId="0" fontId="29" fillId="5" borderId="0" xfId="0" applyFont="1" applyFill="1"/>
    <xf numFmtId="0" fontId="0" fillId="5" borderId="0" xfId="0" applyFill="1"/>
    <xf numFmtId="2" fontId="0" fillId="0" borderId="3" xfId="0" applyNumberFormat="1" applyBorder="1"/>
    <xf numFmtId="2" fontId="1" fillId="0" borderId="3" xfId="0" applyNumberFormat="1" applyFont="1" applyBorder="1"/>
    <xf numFmtId="0" fontId="0" fillId="2" borderId="0" xfId="0" applyFill="1"/>
    <xf numFmtId="2" fontId="33" fillId="0" borderId="3" xfId="0" applyNumberFormat="1" applyFont="1" applyBorder="1"/>
    <xf numFmtId="2" fontId="27" fillId="2" borderId="3" xfId="0" applyNumberFormat="1" applyFont="1" applyFill="1" applyBorder="1" applyAlignment="1">
      <alignment horizontal="right" wrapText="1"/>
    </xf>
    <xf numFmtId="2" fontId="6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2" fontId="3" fillId="5" borderId="3" xfId="0" applyNumberFormat="1" applyFont="1" applyFill="1" applyBorder="1" applyAlignment="1">
      <alignment horizontal="right"/>
    </xf>
    <xf numFmtId="0" fontId="0" fillId="6" borderId="0" xfId="0" applyFill="1"/>
    <xf numFmtId="0" fontId="21" fillId="5" borderId="3" xfId="0" applyFont="1" applyFill="1" applyBorder="1" applyAlignment="1">
      <alignment horizontal="left" vertical="center"/>
    </xf>
    <xf numFmtId="0" fontId="21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22" fillId="5" borderId="3" xfId="0" quotePrefix="1" applyFont="1" applyFill="1" applyBorder="1" applyAlignment="1">
      <alignment horizontal="left" vertical="center"/>
    </xf>
    <xf numFmtId="4" fontId="27" fillId="5" borderId="3" xfId="0" applyNumberFormat="1" applyFont="1" applyFill="1" applyBorder="1" applyAlignment="1">
      <alignment horizontal="right"/>
    </xf>
    <xf numFmtId="2" fontId="27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vertical="center" wrapText="1"/>
    </xf>
    <xf numFmtId="2" fontId="27" fillId="5" borderId="3" xfId="0" applyNumberFormat="1" applyFont="1" applyFill="1" applyBorder="1" applyAlignment="1">
      <alignment horizontal="right" wrapText="1"/>
    </xf>
    <xf numFmtId="0" fontId="9" fillId="6" borderId="3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2" fontId="22" fillId="4" borderId="3" xfId="0" applyNumberFormat="1" applyFont="1" applyFill="1" applyBorder="1" applyAlignment="1">
      <alignment horizontal="right"/>
    </xf>
    <xf numFmtId="2" fontId="22" fillId="4" borderId="1" xfId="0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2" fontId="29" fillId="4" borderId="3" xfId="0" applyNumberFormat="1" applyFont="1" applyFill="1" applyBorder="1"/>
    <xf numFmtId="0" fontId="32" fillId="4" borderId="4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2" fontId="28" fillId="4" borderId="3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right"/>
    </xf>
    <xf numFmtId="2" fontId="27" fillId="3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0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0" borderId="2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1"/>
    </xf>
    <xf numFmtId="0" fontId="34" fillId="4" borderId="1" xfId="0" applyFont="1" applyFill="1" applyBorder="1" applyAlignment="1">
      <alignment horizontal="left" vertical="center" wrapText="1" indent="1"/>
    </xf>
    <xf numFmtId="0" fontId="35" fillId="4" borderId="2" xfId="0" applyFont="1" applyFill="1" applyBorder="1" applyAlignment="1">
      <alignment horizontal="left" vertical="center" wrapText="1" indent="1"/>
    </xf>
    <xf numFmtId="0" fontId="35" fillId="4" borderId="4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right"/>
    </xf>
    <xf numFmtId="2" fontId="7" fillId="4" borderId="3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/>
    </xf>
    <xf numFmtId="2" fontId="6" fillId="4" borderId="3" xfId="0" applyNumberFormat="1" applyFont="1" applyFill="1" applyBorder="1" applyAlignment="1">
      <alignment horizontal="right"/>
    </xf>
    <xf numFmtId="0" fontId="1" fillId="4" borderId="0" xfId="0" applyFont="1" applyFill="1"/>
    <xf numFmtId="2" fontId="6" fillId="2" borderId="3" xfId="0" applyNumberFormat="1" applyFont="1" applyFill="1" applyBorder="1" applyAlignment="1">
      <alignment horizontal="right" wrapText="1"/>
    </xf>
    <xf numFmtId="0" fontId="36" fillId="2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2" xfId="0" applyFont="1" applyBorder="1"/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0" fillId="4" borderId="2" xfId="0" applyFont="1" applyFill="1" applyBorder="1" applyAlignment="1">
      <alignment horizontal="left" vertical="center" wrapText="1" indent="1"/>
    </xf>
    <xf numFmtId="0" fontId="30" fillId="4" borderId="4" xfId="0" applyFont="1" applyFill="1" applyBorder="1" applyAlignment="1">
      <alignment horizontal="left" vertical="center" wrapText="1" indent="1"/>
    </xf>
    <xf numFmtId="0" fontId="30" fillId="4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0" fillId="2" borderId="0" xfId="0" applyFont="1" applyFill="1"/>
    <xf numFmtId="0" fontId="7" fillId="2" borderId="3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8" fillId="2" borderId="3" xfId="0" quotePrefix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right" vertical="center"/>
    </xf>
    <xf numFmtId="0" fontId="22" fillId="5" borderId="3" xfId="0" quotePrefix="1" applyFont="1" applyFill="1" applyBorder="1" applyAlignment="1">
      <alignment horizontal="right" vertical="center"/>
    </xf>
    <xf numFmtId="0" fontId="8" fillId="2" borderId="3" xfId="0" quotePrefix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workbookViewId="0">
      <selection activeCell="H8" sqref="H8"/>
    </sheetView>
  </sheetViews>
  <sheetFormatPr defaultRowHeight="15" x14ac:dyDescent="0.25"/>
  <cols>
    <col min="5" max="11" width="25.28515625" customWidth="1"/>
  </cols>
  <sheetData>
    <row r="1" spans="1:11" ht="42" customHeight="1" x14ac:dyDescent="0.25">
      <c r="A1" s="188" t="s">
        <v>31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8" x14ac:dyDescent="0.25">
      <c r="A2" s="4"/>
      <c r="B2" s="4"/>
      <c r="C2" s="4"/>
      <c r="D2" s="206" t="s">
        <v>137</v>
      </c>
      <c r="E2" s="207"/>
      <c r="F2" s="207"/>
      <c r="G2" s="207"/>
      <c r="H2" s="207"/>
      <c r="I2" s="207"/>
      <c r="J2" s="207"/>
      <c r="K2" s="4"/>
    </row>
    <row r="3" spans="1:11" ht="15.75" x14ac:dyDescent="0.25">
      <c r="A3" s="188" t="s">
        <v>19</v>
      </c>
      <c r="B3" s="188"/>
      <c r="C3" s="188"/>
      <c r="D3" s="188"/>
      <c r="E3" s="188"/>
      <c r="F3" s="188"/>
      <c r="G3" s="188"/>
      <c r="H3" s="188"/>
      <c r="I3" s="188"/>
      <c r="J3" s="201"/>
      <c r="K3" s="201"/>
    </row>
    <row r="4" spans="1:11" ht="18" x14ac:dyDescent="0.25">
      <c r="A4" s="4"/>
      <c r="B4" s="4"/>
      <c r="C4" s="4"/>
      <c r="D4" s="4"/>
      <c r="E4" s="4"/>
      <c r="F4" s="178"/>
      <c r="G4" s="4"/>
      <c r="H4" s="4"/>
      <c r="I4" s="4"/>
      <c r="J4" s="5"/>
      <c r="K4" s="5"/>
    </row>
    <row r="5" spans="1:11" ht="15.75" x14ac:dyDescent="0.25">
      <c r="A5" s="188" t="s">
        <v>25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8" x14ac:dyDescent="0.25">
      <c r="A6" s="1"/>
      <c r="B6" s="2"/>
      <c r="C6" s="2"/>
      <c r="D6" s="2"/>
      <c r="E6" s="6"/>
      <c r="F6" s="6"/>
      <c r="G6" s="7"/>
      <c r="H6" s="7"/>
      <c r="I6" s="7"/>
      <c r="J6" s="7"/>
      <c r="K6" s="30" t="s">
        <v>33</v>
      </c>
    </row>
    <row r="7" spans="1:11" ht="25.5" x14ac:dyDescent="0.25">
      <c r="A7" s="26"/>
      <c r="B7" s="27"/>
      <c r="C7" s="27"/>
      <c r="D7" s="28"/>
      <c r="E7" s="29"/>
      <c r="F7" s="29" t="s">
        <v>214</v>
      </c>
      <c r="G7" s="3" t="s">
        <v>213</v>
      </c>
      <c r="H7" s="3" t="s">
        <v>144</v>
      </c>
      <c r="I7" s="3" t="s">
        <v>41</v>
      </c>
      <c r="J7" s="3" t="s">
        <v>211</v>
      </c>
    </row>
    <row r="8" spans="1:11" x14ac:dyDescent="0.25">
      <c r="A8" s="193" t="s">
        <v>0</v>
      </c>
      <c r="B8" s="187"/>
      <c r="C8" s="187"/>
      <c r="D8" s="187"/>
      <c r="E8" s="202"/>
      <c r="F8" s="173">
        <v>713309</v>
      </c>
      <c r="G8" s="69">
        <v>761145.47</v>
      </c>
      <c r="H8" s="69">
        <f t="shared" ref="G8:J8" si="0">H9+H10</f>
        <v>670914.29</v>
      </c>
      <c r="I8" s="69">
        <f t="shared" si="0"/>
        <v>670914.29</v>
      </c>
      <c r="J8" s="69">
        <f t="shared" si="0"/>
        <v>670914.29</v>
      </c>
    </row>
    <row r="9" spans="1:11" x14ac:dyDescent="0.25">
      <c r="A9" s="203" t="s">
        <v>35</v>
      </c>
      <c r="B9" s="204"/>
      <c r="C9" s="204"/>
      <c r="D9" s="204"/>
      <c r="E9" s="200"/>
      <c r="F9" s="170">
        <v>713309</v>
      </c>
      <c r="G9" s="70">
        <v>761145.47</v>
      </c>
      <c r="H9" s="70">
        <v>670914.29</v>
      </c>
      <c r="I9" s="70">
        <v>670914.29</v>
      </c>
      <c r="J9" s="70">
        <v>670914.29</v>
      </c>
    </row>
    <row r="10" spans="1:11" x14ac:dyDescent="0.25">
      <c r="A10" s="199" t="s">
        <v>36</v>
      </c>
      <c r="B10" s="200"/>
      <c r="C10" s="200"/>
      <c r="D10" s="200"/>
      <c r="E10" s="200"/>
      <c r="F10" s="170">
        <v>0</v>
      </c>
      <c r="G10" s="70">
        <v>0</v>
      </c>
      <c r="H10" s="70">
        <v>0</v>
      </c>
      <c r="I10" s="70">
        <v>0</v>
      </c>
      <c r="J10" s="70">
        <v>0</v>
      </c>
    </row>
    <row r="11" spans="1:11" x14ac:dyDescent="0.25">
      <c r="A11" s="31" t="s">
        <v>1</v>
      </c>
      <c r="B11" s="39"/>
      <c r="C11" s="39"/>
      <c r="D11" s="39"/>
      <c r="E11" s="39"/>
      <c r="F11" s="173">
        <v>656120.93000000005</v>
      </c>
      <c r="G11" s="69">
        <v>761145.47</v>
      </c>
      <c r="H11" s="69">
        <f t="shared" ref="G11:J11" si="1">H12+H13</f>
        <v>775709.62</v>
      </c>
      <c r="I11" s="69">
        <f t="shared" si="1"/>
        <v>776609.62</v>
      </c>
      <c r="J11" s="69">
        <f t="shared" si="1"/>
        <v>776609.62</v>
      </c>
    </row>
    <row r="12" spans="1:11" x14ac:dyDescent="0.25">
      <c r="A12" s="205" t="s">
        <v>37</v>
      </c>
      <c r="B12" s="204"/>
      <c r="C12" s="204"/>
      <c r="D12" s="204"/>
      <c r="E12" s="204"/>
      <c r="F12" s="174">
        <v>611698.93000000005</v>
      </c>
      <c r="G12" s="70">
        <v>711536.24</v>
      </c>
      <c r="H12" s="70">
        <v>708419.14</v>
      </c>
      <c r="I12" s="70">
        <v>708419.14</v>
      </c>
      <c r="J12" s="70">
        <v>708419.14</v>
      </c>
    </row>
    <row r="13" spans="1:11" x14ac:dyDescent="0.25">
      <c r="A13" s="199" t="s">
        <v>38</v>
      </c>
      <c r="B13" s="200"/>
      <c r="C13" s="200"/>
      <c r="D13" s="200"/>
      <c r="E13" s="200"/>
      <c r="F13" s="170">
        <v>44422</v>
      </c>
      <c r="G13" s="70">
        <v>49609.23</v>
      </c>
      <c r="H13" s="70">
        <v>67290.48</v>
      </c>
      <c r="I13" s="70">
        <v>68190.48</v>
      </c>
      <c r="J13" s="70">
        <v>68190.48</v>
      </c>
    </row>
    <row r="14" spans="1:11" x14ac:dyDescent="0.25">
      <c r="A14" s="186" t="s">
        <v>60</v>
      </c>
      <c r="B14" s="187"/>
      <c r="C14" s="187"/>
      <c r="D14" s="187"/>
      <c r="E14" s="187"/>
      <c r="F14" s="172">
        <v>0</v>
      </c>
      <c r="G14" s="69">
        <f t="shared" ref="G14:J14" si="2">G8-G11</f>
        <v>0</v>
      </c>
      <c r="H14" s="69">
        <f t="shared" si="2"/>
        <v>-104795.32999999996</v>
      </c>
      <c r="I14" s="69">
        <f t="shared" si="2"/>
        <v>-105695.32999999996</v>
      </c>
      <c r="J14" s="69">
        <f t="shared" si="2"/>
        <v>-105695.32999999996</v>
      </c>
    </row>
    <row r="15" spans="1:11" ht="18" x14ac:dyDescent="0.25">
      <c r="A15" s="4"/>
      <c r="B15" s="20"/>
      <c r="C15" s="20"/>
      <c r="D15" s="20"/>
      <c r="E15" s="20"/>
      <c r="F15" s="20"/>
      <c r="G15" s="20"/>
      <c r="H15" s="20"/>
      <c r="I15" s="21"/>
      <c r="J15" s="21"/>
      <c r="K15" s="21"/>
    </row>
    <row r="16" spans="1:11" ht="15.75" x14ac:dyDescent="0.25">
      <c r="A16" s="188" t="s">
        <v>26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8" x14ac:dyDescent="0.25">
      <c r="A17" s="4"/>
      <c r="B17" s="20"/>
      <c r="C17" s="20"/>
      <c r="D17" s="20"/>
      <c r="E17" s="20"/>
      <c r="F17" s="20"/>
      <c r="G17" s="20"/>
      <c r="H17" s="20"/>
      <c r="I17" s="21"/>
      <c r="J17" s="21"/>
      <c r="K17" s="21"/>
    </row>
    <row r="18" spans="1:11" ht="25.5" x14ac:dyDescent="0.25">
      <c r="A18" s="26"/>
      <c r="B18" s="27"/>
      <c r="C18" s="27"/>
      <c r="D18" s="28"/>
      <c r="E18" s="29"/>
      <c r="F18" s="29" t="s">
        <v>214</v>
      </c>
      <c r="G18" s="3" t="s">
        <v>213</v>
      </c>
      <c r="H18" s="3" t="s">
        <v>144</v>
      </c>
      <c r="I18" s="3" t="s">
        <v>41</v>
      </c>
      <c r="J18" s="3" t="s">
        <v>211</v>
      </c>
    </row>
    <row r="19" spans="1:11" x14ac:dyDescent="0.25">
      <c r="A19" s="199" t="s">
        <v>39</v>
      </c>
      <c r="B19" s="200"/>
      <c r="C19" s="200"/>
      <c r="D19" s="200"/>
      <c r="E19" s="200"/>
      <c r="F19" s="170"/>
      <c r="G19" s="70"/>
      <c r="H19" s="70"/>
      <c r="I19" s="70"/>
      <c r="J19" s="71"/>
    </row>
    <row r="20" spans="1:11" x14ac:dyDescent="0.25">
      <c r="A20" s="199" t="s">
        <v>40</v>
      </c>
      <c r="B20" s="200"/>
      <c r="C20" s="200"/>
      <c r="D20" s="200"/>
      <c r="E20" s="200"/>
      <c r="F20" s="170"/>
      <c r="G20" s="70"/>
      <c r="H20" s="70"/>
      <c r="I20" s="70"/>
      <c r="J20" s="71"/>
    </row>
    <row r="21" spans="1:11" x14ac:dyDescent="0.25">
      <c r="A21" s="186" t="s">
        <v>2</v>
      </c>
      <c r="B21" s="187"/>
      <c r="C21" s="187"/>
      <c r="D21" s="187"/>
      <c r="E21" s="187"/>
      <c r="F21" s="172"/>
      <c r="G21" s="69">
        <f t="shared" ref="G21:J21" si="3">G19-G20</f>
        <v>0</v>
      </c>
      <c r="H21" s="69">
        <f t="shared" si="3"/>
        <v>0</v>
      </c>
      <c r="I21" s="69">
        <f t="shared" si="3"/>
        <v>0</v>
      </c>
      <c r="J21" s="69">
        <f t="shared" si="3"/>
        <v>0</v>
      </c>
    </row>
    <row r="22" spans="1:11" x14ac:dyDescent="0.25">
      <c r="A22" s="186" t="s">
        <v>61</v>
      </c>
      <c r="B22" s="187"/>
      <c r="C22" s="187"/>
      <c r="D22" s="187"/>
      <c r="E22" s="187"/>
      <c r="F22" s="172"/>
      <c r="G22" s="69">
        <f>G14+G21</f>
        <v>0</v>
      </c>
      <c r="H22" s="69">
        <f>H14+H21</f>
        <v>-104795.32999999996</v>
      </c>
      <c r="I22" s="69">
        <f>I14+I21</f>
        <v>-105695.32999999996</v>
      </c>
      <c r="J22" s="69">
        <f>J14+J21</f>
        <v>-105695.32999999996</v>
      </c>
    </row>
    <row r="23" spans="1:11" ht="18" x14ac:dyDescent="0.25">
      <c r="A23" s="19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15.75" x14ac:dyDescent="0.25">
      <c r="A24" s="188" t="s">
        <v>62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5.75" x14ac:dyDescent="0.25">
      <c r="A25" s="37"/>
      <c r="B25" s="38"/>
      <c r="C25" s="38"/>
      <c r="D25" s="38"/>
      <c r="E25" s="38"/>
      <c r="F25" s="171"/>
      <c r="G25" s="38"/>
      <c r="H25" s="38"/>
      <c r="I25" s="38"/>
      <c r="J25" s="38"/>
      <c r="K25" s="38"/>
    </row>
    <row r="26" spans="1:11" ht="25.5" x14ac:dyDescent="0.25">
      <c r="A26" s="26"/>
      <c r="B26" s="27"/>
      <c r="C26" s="27"/>
      <c r="D26" s="28"/>
      <c r="E26" s="29"/>
      <c r="F26" s="29" t="s">
        <v>214</v>
      </c>
      <c r="G26" s="3" t="s">
        <v>213</v>
      </c>
      <c r="H26" s="3" t="s">
        <v>144</v>
      </c>
      <c r="I26" s="3" t="s">
        <v>41</v>
      </c>
      <c r="J26" s="3" t="s">
        <v>211</v>
      </c>
    </row>
    <row r="27" spans="1:11" ht="15" customHeight="1" x14ac:dyDescent="0.25">
      <c r="A27" s="190" t="s">
        <v>63</v>
      </c>
      <c r="B27" s="191"/>
      <c r="C27" s="191"/>
      <c r="D27" s="191"/>
      <c r="E27" s="192"/>
      <c r="F27" s="175"/>
      <c r="G27" s="72">
        <v>0</v>
      </c>
      <c r="H27" s="72">
        <v>0</v>
      </c>
      <c r="I27" s="72">
        <v>0</v>
      </c>
      <c r="J27" s="73">
        <v>0</v>
      </c>
    </row>
    <row r="28" spans="1:11" ht="15" customHeight="1" x14ac:dyDescent="0.25">
      <c r="A28" s="186" t="s">
        <v>64</v>
      </c>
      <c r="B28" s="187"/>
      <c r="C28" s="187"/>
      <c r="D28" s="187"/>
      <c r="E28" s="187"/>
      <c r="F28" s="172"/>
      <c r="G28" s="74">
        <f>G22+G27</f>
        <v>0</v>
      </c>
      <c r="H28" s="74">
        <f>H22+H27</f>
        <v>-104795.32999999996</v>
      </c>
      <c r="I28" s="74">
        <f>I22+I27</f>
        <v>-105695.32999999996</v>
      </c>
      <c r="J28" s="75">
        <f>J22+J27</f>
        <v>-105695.32999999996</v>
      </c>
    </row>
    <row r="29" spans="1:11" ht="45" customHeight="1" x14ac:dyDescent="0.25">
      <c r="A29" s="193" t="s">
        <v>65</v>
      </c>
      <c r="B29" s="194"/>
      <c r="C29" s="194"/>
      <c r="D29" s="194"/>
      <c r="E29" s="195"/>
      <c r="F29" s="176"/>
      <c r="G29" s="74"/>
      <c r="H29" s="74">
        <f>H14+H21+H27-H28</f>
        <v>0</v>
      </c>
      <c r="I29" s="74">
        <f>I14+I21+I27-I28</f>
        <v>0</v>
      </c>
      <c r="J29" s="75">
        <f>J14+J21+J27-J28</f>
        <v>0</v>
      </c>
    </row>
    <row r="30" spans="1:11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15.75" x14ac:dyDescent="0.25">
      <c r="A31" s="196" t="s">
        <v>59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</row>
    <row r="32" spans="1:11" ht="18" x14ac:dyDescent="0.25">
      <c r="A32" s="42"/>
      <c r="B32" s="43"/>
      <c r="C32" s="43"/>
      <c r="D32" s="43"/>
      <c r="E32" s="43"/>
      <c r="F32" s="43"/>
      <c r="G32" s="43"/>
      <c r="H32" s="43"/>
      <c r="I32" s="44"/>
      <c r="J32" s="44"/>
      <c r="K32" s="44"/>
    </row>
    <row r="33" spans="1:11" ht="25.5" x14ac:dyDescent="0.25">
      <c r="A33" s="45"/>
      <c r="B33" s="46"/>
      <c r="C33" s="46"/>
      <c r="D33" s="47"/>
      <c r="E33" s="48"/>
      <c r="F33" s="48" t="s">
        <v>214</v>
      </c>
      <c r="G33" s="49" t="s">
        <v>213</v>
      </c>
      <c r="H33" s="49" t="s">
        <v>144</v>
      </c>
      <c r="I33" s="49" t="s">
        <v>41</v>
      </c>
      <c r="J33" s="49" t="s">
        <v>211</v>
      </c>
    </row>
    <row r="34" spans="1:11" x14ac:dyDescent="0.25">
      <c r="A34" s="190" t="s">
        <v>63</v>
      </c>
      <c r="B34" s="191"/>
      <c r="C34" s="191"/>
      <c r="D34" s="191"/>
      <c r="E34" s="192"/>
      <c r="F34" s="175"/>
      <c r="G34" s="72" t="e">
        <f>#REF!</f>
        <v>#REF!</v>
      </c>
      <c r="H34" s="72" t="e">
        <f>G37</f>
        <v>#REF!</v>
      </c>
      <c r="I34" s="72" t="e">
        <f>H37</f>
        <v>#REF!</v>
      </c>
      <c r="J34" s="73" t="e">
        <f>I37</f>
        <v>#REF!</v>
      </c>
    </row>
    <row r="35" spans="1:11" ht="28.5" customHeight="1" x14ac:dyDescent="0.25">
      <c r="A35" s="190" t="s">
        <v>66</v>
      </c>
      <c r="B35" s="191"/>
      <c r="C35" s="191"/>
      <c r="D35" s="191"/>
      <c r="E35" s="192"/>
      <c r="F35" s="175"/>
      <c r="G35" s="72">
        <v>0</v>
      </c>
      <c r="H35" s="72">
        <v>0</v>
      </c>
      <c r="I35" s="72">
        <v>0</v>
      </c>
      <c r="J35" s="73">
        <v>0</v>
      </c>
    </row>
    <row r="36" spans="1:11" x14ac:dyDescent="0.25">
      <c r="A36" s="190" t="s">
        <v>67</v>
      </c>
      <c r="B36" s="197"/>
      <c r="C36" s="197"/>
      <c r="D36" s="197"/>
      <c r="E36" s="198"/>
      <c r="F36" s="177"/>
      <c r="G36" s="72">
        <v>0</v>
      </c>
      <c r="H36" s="72">
        <v>0</v>
      </c>
      <c r="I36" s="72">
        <v>0</v>
      </c>
      <c r="J36" s="73">
        <v>0</v>
      </c>
    </row>
    <row r="37" spans="1:11" ht="15" customHeight="1" x14ac:dyDescent="0.25">
      <c r="A37" s="186" t="s">
        <v>64</v>
      </c>
      <c r="B37" s="187"/>
      <c r="C37" s="187"/>
      <c r="D37" s="187"/>
      <c r="E37" s="187"/>
      <c r="F37" s="172"/>
      <c r="G37" s="76" t="e">
        <f t="shared" ref="G37:J37" si="4">G34-G35+G36</f>
        <v>#REF!</v>
      </c>
      <c r="H37" s="76" t="e">
        <f t="shared" si="4"/>
        <v>#REF!</v>
      </c>
      <c r="I37" s="76" t="e">
        <f t="shared" si="4"/>
        <v>#REF!</v>
      </c>
      <c r="J37" s="77" t="e">
        <f t="shared" si="4"/>
        <v>#REF!</v>
      </c>
    </row>
    <row r="38" spans="1:11" ht="17.25" customHeight="1" x14ac:dyDescent="0.25"/>
    <row r="39" spans="1:11" x14ac:dyDescent="0.25">
      <c r="A39" s="184" t="s">
        <v>34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1:11" ht="9" customHeight="1" x14ac:dyDescent="0.25"/>
    <row r="71" spans="6:6" x14ac:dyDescent="0.25">
      <c r="F71" t="s">
        <v>215</v>
      </c>
    </row>
  </sheetData>
  <mergeCells count="25">
    <mergeCell ref="A20:E20"/>
    <mergeCell ref="A1:K1"/>
    <mergeCell ref="A3:K3"/>
    <mergeCell ref="A5:K5"/>
    <mergeCell ref="A8:E8"/>
    <mergeCell ref="A9:E9"/>
    <mergeCell ref="A10:E10"/>
    <mergeCell ref="A12:E12"/>
    <mergeCell ref="A13:E13"/>
    <mergeCell ref="A14:E14"/>
    <mergeCell ref="A16:K16"/>
    <mergeCell ref="A19:E19"/>
    <mergeCell ref="D2:J2"/>
    <mergeCell ref="A39:K39"/>
    <mergeCell ref="A21:E21"/>
    <mergeCell ref="A22:E22"/>
    <mergeCell ref="A24:K24"/>
    <mergeCell ref="A27:E27"/>
    <mergeCell ref="A28:E28"/>
    <mergeCell ref="A29:E29"/>
    <mergeCell ref="A31:K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opLeftCell="A13" zoomScale="130" zoomScaleNormal="130" workbookViewId="0">
      <selection activeCell="E29" sqref="E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9" width="25.28515625" customWidth="1"/>
  </cols>
  <sheetData>
    <row r="1" spans="1:19" ht="42" customHeight="1" x14ac:dyDescent="0.25">
      <c r="A1" s="188" t="s">
        <v>212</v>
      </c>
      <c r="B1" s="188"/>
      <c r="C1" s="188"/>
      <c r="D1" s="188"/>
      <c r="E1" s="188"/>
      <c r="F1" s="188"/>
      <c r="G1" s="188"/>
      <c r="H1" s="188"/>
      <c r="I1" s="188"/>
    </row>
    <row r="2" spans="1:19" ht="18" customHeight="1" x14ac:dyDescent="0.25">
      <c r="A2" s="4"/>
      <c r="B2" s="4"/>
      <c r="C2" s="209" t="s">
        <v>137</v>
      </c>
      <c r="D2" s="209"/>
      <c r="E2" s="210"/>
      <c r="F2" s="210"/>
      <c r="G2" s="210"/>
      <c r="H2" s="210"/>
      <c r="I2" s="210"/>
    </row>
    <row r="3" spans="1:19" ht="15.75" customHeight="1" x14ac:dyDescent="0.25">
      <c r="A3" s="188" t="s">
        <v>19</v>
      </c>
      <c r="B3" s="188"/>
      <c r="C3" s="188"/>
      <c r="D3" s="188"/>
      <c r="E3" s="188"/>
      <c r="F3" s="188"/>
      <c r="G3" s="188"/>
      <c r="H3" s="188"/>
      <c r="I3" s="188"/>
    </row>
    <row r="4" spans="1:19" ht="18" x14ac:dyDescent="0.25">
      <c r="A4" s="4"/>
      <c r="B4" s="4"/>
      <c r="C4" s="4"/>
      <c r="D4" s="178"/>
      <c r="E4" s="4"/>
      <c r="F4" s="4"/>
      <c r="G4" s="4"/>
      <c r="H4" s="5"/>
      <c r="I4" s="5"/>
    </row>
    <row r="5" spans="1:19" ht="18" customHeight="1" x14ac:dyDescent="0.25">
      <c r="A5" s="188" t="s">
        <v>4</v>
      </c>
      <c r="B5" s="188"/>
      <c r="C5" s="188"/>
      <c r="D5" s="188"/>
      <c r="E5" s="188"/>
      <c r="F5" s="188"/>
      <c r="G5" s="188"/>
      <c r="H5" s="188"/>
      <c r="I5" s="188"/>
    </row>
    <row r="6" spans="1:19" ht="18" x14ac:dyDescent="0.25">
      <c r="A6" s="4"/>
      <c r="B6" s="4"/>
      <c r="C6" s="4"/>
      <c r="D6" s="178"/>
      <c r="E6" s="4"/>
      <c r="F6" s="4"/>
      <c r="G6" s="4"/>
      <c r="H6" s="5"/>
      <c r="I6" s="5"/>
    </row>
    <row r="7" spans="1:19" ht="15.75" customHeight="1" x14ac:dyDescent="0.25">
      <c r="A7" s="188" t="s">
        <v>42</v>
      </c>
      <c r="B7" s="188"/>
      <c r="C7" s="188"/>
      <c r="D7" s="188"/>
      <c r="E7" s="188"/>
      <c r="F7" s="188"/>
      <c r="G7" s="188"/>
      <c r="H7" s="188"/>
      <c r="I7" s="188"/>
    </row>
    <row r="8" spans="1:19" ht="18" x14ac:dyDescent="0.25">
      <c r="A8" s="4"/>
      <c r="B8" s="4"/>
      <c r="C8" s="4"/>
      <c r="D8" s="178"/>
      <c r="E8" s="4"/>
      <c r="F8" s="4"/>
      <c r="G8" s="4"/>
      <c r="H8" s="5"/>
      <c r="I8" s="5"/>
    </row>
    <row r="9" spans="1:19" ht="25.5" x14ac:dyDescent="0.25">
      <c r="A9" s="18" t="s">
        <v>5</v>
      </c>
      <c r="B9" s="17" t="s">
        <v>6</v>
      </c>
      <c r="C9" s="17" t="s">
        <v>3</v>
      </c>
      <c r="D9" s="17" t="s">
        <v>214</v>
      </c>
      <c r="E9" s="18" t="s">
        <v>213</v>
      </c>
      <c r="F9" s="18" t="s">
        <v>144</v>
      </c>
      <c r="G9" s="18" t="s">
        <v>32</v>
      </c>
      <c r="H9" s="18" t="s">
        <v>145</v>
      </c>
    </row>
    <row r="10" spans="1:19" s="95" customFormat="1" x14ac:dyDescent="0.25">
      <c r="A10" s="120"/>
      <c r="B10" s="121"/>
      <c r="C10" s="122" t="s">
        <v>0</v>
      </c>
      <c r="D10" s="254">
        <v>713309</v>
      </c>
      <c r="E10" s="123">
        <f>E11</f>
        <v>713830.79</v>
      </c>
      <c r="F10" s="123">
        <f>F11+F17</f>
        <v>670914.29</v>
      </c>
      <c r="G10" s="123">
        <f>G11+G17</f>
        <v>670914.29</v>
      </c>
      <c r="H10" s="123">
        <f>H11+H17</f>
        <v>670914.29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19" s="86" customFormat="1" ht="15.75" customHeight="1" x14ac:dyDescent="0.25">
      <c r="A11" s="93">
        <v>6</v>
      </c>
      <c r="B11" s="93"/>
      <c r="C11" s="93" t="s">
        <v>7</v>
      </c>
      <c r="D11" s="255">
        <f>D12+D13+D14+D15+D16</f>
        <v>713309</v>
      </c>
      <c r="E11" s="94">
        <v>713830.79</v>
      </c>
      <c r="F11" s="94">
        <f>SUM(F12,F13,F14,F15,F16)</f>
        <v>646297.79</v>
      </c>
      <c r="G11" s="94">
        <f>SUM(G12,G13,G14,G15,G16)</f>
        <v>646297.79</v>
      </c>
      <c r="H11" s="94">
        <f>SUM(H12,H13,H14,H15,H16)</f>
        <v>646297.79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ht="38.25" x14ac:dyDescent="0.25">
      <c r="A12" s="10"/>
      <c r="B12" s="14">
        <v>63</v>
      </c>
      <c r="C12" s="14" t="s">
        <v>28</v>
      </c>
      <c r="D12" s="253">
        <v>619714</v>
      </c>
      <c r="E12" s="58">
        <v>632557.79</v>
      </c>
      <c r="F12" s="58">
        <v>632557.79</v>
      </c>
      <c r="G12" s="58">
        <v>632557.79</v>
      </c>
      <c r="H12" s="58">
        <v>632557.79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spans="1:19" x14ac:dyDescent="0.25">
      <c r="A13" s="10"/>
      <c r="B13" s="14">
        <v>64</v>
      </c>
      <c r="C13" s="14" t="s">
        <v>68</v>
      </c>
      <c r="D13" s="253">
        <v>0</v>
      </c>
      <c r="E13" s="58">
        <v>1221</v>
      </c>
      <c r="F13" s="58">
        <v>956</v>
      </c>
      <c r="G13" s="58">
        <v>956</v>
      </c>
      <c r="H13" s="58">
        <v>956</v>
      </c>
    </row>
    <row r="14" spans="1:19" ht="51" x14ac:dyDescent="0.25">
      <c r="A14" s="10"/>
      <c r="B14" s="14">
        <v>65</v>
      </c>
      <c r="C14" s="14" t="s">
        <v>69</v>
      </c>
      <c r="D14" s="253">
        <v>2640</v>
      </c>
      <c r="E14" s="58">
        <v>4878</v>
      </c>
      <c r="F14" s="58">
        <v>4787</v>
      </c>
      <c r="G14" s="58">
        <v>4787</v>
      </c>
      <c r="H14" s="58">
        <v>4787</v>
      </c>
    </row>
    <row r="15" spans="1:19" ht="38.25" x14ac:dyDescent="0.25">
      <c r="A15" s="10"/>
      <c r="B15" s="14">
        <v>66</v>
      </c>
      <c r="C15" s="14" t="s">
        <v>70</v>
      </c>
      <c r="D15" s="253">
        <v>288</v>
      </c>
      <c r="E15" s="58">
        <v>6637</v>
      </c>
      <c r="F15" s="58">
        <v>7997</v>
      </c>
      <c r="G15" s="58">
        <v>7997</v>
      </c>
      <c r="H15" s="58">
        <v>7997</v>
      </c>
    </row>
    <row r="16" spans="1:19" ht="38.25" x14ac:dyDescent="0.25">
      <c r="A16" s="11"/>
      <c r="B16" s="11">
        <v>67</v>
      </c>
      <c r="C16" s="14" t="s">
        <v>29</v>
      </c>
      <c r="D16" s="253">
        <v>90667</v>
      </c>
      <c r="E16" s="58">
        <v>68537</v>
      </c>
      <c r="F16" s="58">
        <v>0</v>
      </c>
      <c r="G16" s="58">
        <v>0</v>
      </c>
      <c r="H16" s="58">
        <v>0</v>
      </c>
    </row>
    <row r="17" spans="1:19" s="86" customFormat="1" x14ac:dyDescent="0.25">
      <c r="A17" s="96">
        <v>9</v>
      </c>
      <c r="B17" s="96"/>
      <c r="C17" s="97" t="s">
        <v>114</v>
      </c>
      <c r="D17" s="253">
        <v>24617</v>
      </c>
      <c r="E17" s="94">
        <v>24616</v>
      </c>
      <c r="F17" s="94">
        <v>24616.5</v>
      </c>
      <c r="G17" s="94">
        <v>24616.5</v>
      </c>
      <c r="H17" s="94">
        <v>24616.5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x14ac:dyDescent="0.25">
      <c r="A18" s="54"/>
      <c r="B18" s="54">
        <v>31</v>
      </c>
      <c r="C18" s="55" t="s">
        <v>115</v>
      </c>
      <c r="D18" s="253">
        <v>24617</v>
      </c>
      <c r="E18" s="58">
        <v>24616.5</v>
      </c>
      <c r="F18" s="58">
        <v>24616.5</v>
      </c>
      <c r="G18" s="58">
        <v>24616.5</v>
      </c>
      <c r="H18" s="58">
        <v>24616.5</v>
      </c>
    </row>
    <row r="19" spans="1:19" x14ac:dyDescent="0.25">
      <c r="A19" s="14"/>
      <c r="B19" s="14">
        <v>61</v>
      </c>
      <c r="C19" s="23" t="s">
        <v>115</v>
      </c>
      <c r="D19" s="253">
        <v>0</v>
      </c>
      <c r="E19" s="58">
        <v>0</v>
      </c>
      <c r="F19" s="58">
        <v>0</v>
      </c>
      <c r="G19" s="58">
        <v>0</v>
      </c>
      <c r="H19" s="68">
        <v>0</v>
      </c>
    </row>
    <row r="22" spans="1:19" ht="15.75" x14ac:dyDescent="0.25">
      <c r="A22" s="188" t="s">
        <v>43</v>
      </c>
      <c r="B22" s="208"/>
      <c r="C22" s="208"/>
      <c r="D22" s="208"/>
      <c r="E22" s="208"/>
      <c r="F22" s="208"/>
      <c r="G22" s="208"/>
      <c r="H22" s="208"/>
      <c r="I22" s="208"/>
    </row>
    <row r="23" spans="1:19" ht="18" x14ac:dyDescent="0.25">
      <c r="A23" s="4"/>
      <c r="B23" s="4"/>
      <c r="C23" s="4"/>
      <c r="D23" s="178"/>
      <c r="E23" s="4"/>
      <c r="F23" s="4"/>
      <c r="G23" s="4"/>
      <c r="H23" s="5"/>
      <c r="I23" s="5"/>
    </row>
    <row r="24" spans="1:19" ht="25.5" x14ac:dyDescent="0.25">
      <c r="A24" s="18" t="s">
        <v>5</v>
      </c>
      <c r="B24" s="17" t="s">
        <v>6</v>
      </c>
      <c r="C24" s="17" t="s">
        <v>8</v>
      </c>
      <c r="D24" s="17" t="s">
        <v>214</v>
      </c>
      <c r="E24" s="18" t="s">
        <v>213</v>
      </c>
      <c r="F24" s="18" t="s">
        <v>144</v>
      </c>
      <c r="G24" s="18" t="s">
        <v>27</v>
      </c>
      <c r="H24" s="18" t="s">
        <v>32</v>
      </c>
    </row>
    <row r="25" spans="1:19" s="95" customFormat="1" x14ac:dyDescent="0.25">
      <c r="A25" s="120"/>
      <c r="B25" s="121"/>
      <c r="C25" s="122" t="s">
        <v>1</v>
      </c>
      <c r="D25" s="183">
        <v>656120.93000000005</v>
      </c>
      <c r="E25" s="123">
        <f>SUM(E26,E31)</f>
        <v>761145.5</v>
      </c>
      <c r="F25" s="123">
        <f>SUM(F26,F31)</f>
        <v>775709.62</v>
      </c>
      <c r="G25" s="123">
        <f>SUM(G26,G31)</f>
        <v>776609.62</v>
      </c>
      <c r="H25" s="123">
        <f>SUM(H26,H31)</f>
        <v>776609.62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spans="1:19" s="86" customFormat="1" ht="15.75" customHeight="1" x14ac:dyDescent="0.25">
      <c r="A26" s="93">
        <v>3</v>
      </c>
      <c r="B26" s="93"/>
      <c r="C26" s="93" t="s">
        <v>9</v>
      </c>
      <c r="D26" s="93">
        <f>D27+D28+D29+D30</f>
        <v>612195.5</v>
      </c>
      <c r="E26" s="94">
        <f>SUM(E27,E28,E29,E30)</f>
        <v>711536.27</v>
      </c>
      <c r="F26" s="94">
        <f>SUM(F27,F28,F29,F30)</f>
        <v>708419.14</v>
      </c>
      <c r="G26" s="94">
        <f>SUM(G27,G28,G29,G30)</f>
        <v>708419.14</v>
      </c>
      <c r="H26" s="94">
        <f>SUM(H27,H28,H29,H30)</f>
        <v>708419.14</v>
      </c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7" spans="1:19" ht="15.75" customHeight="1" x14ac:dyDescent="0.25">
      <c r="A27" s="10"/>
      <c r="B27" s="14">
        <v>31</v>
      </c>
      <c r="C27" s="14" t="s">
        <v>10</v>
      </c>
      <c r="D27" s="14">
        <v>546445</v>
      </c>
      <c r="E27" s="58">
        <v>561420.03</v>
      </c>
      <c r="F27" s="58">
        <v>563287.03</v>
      </c>
      <c r="G27" s="58">
        <v>563287.03</v>
      </c>
      <c r="H27" s="58">
        <v>563287.03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1:19" x14ac:dyDescent="0.25">
      <c r="A28" s="11"/>
      <c r="B28" s="11">
        <v>32</v>
      </c>
      <c r="C28" s="11" t="s">
        <v>22</v>
      </c>
      <c r="D28" s="11">
        <v>65209</v>
      </c>
      <c r="E28" s="58">
        <v>149541.99</v>
      </c>
      <c r="F28" s="58">
        <v>144537.75</v>
      </c>
      <c r="G28" s="58">
        <v>144537.75</v>
      </c>
      <c r="H28" s="58">
        <v>144537.75</v>
      </c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1:19" x14ac:dyDescent="0.25">
      <c r="A29" s="11"/>
      <c r="B29" s="11">
        <v>34</v>
      </c>
      <c r="C29" s="11" t="s">
        <v>71</v>
      </c>
      <c r="D29" s="11">
        <v>541.5</v>
      </c>
      <c r="E29" s="58">
        <v>441.5</v>
      </c>
      <c r="F29" s="58">
        <v>461.64</v>
      </c>
      <c r="G29" s="58">
        <v>461.64</v>
      </c>
      <c r="H29" s="58">
        <v>461.64</v>
      </c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spans="1:19" x14ac:dyDescent="0.25">
      <c r="A30" s="11"/>
      <c r="B30" s="53">
        <v>37</v>
      </c>
      <c r="C30" s="12" t="s">
        <v>72</v>
      </c>
      <c r="D30" s="12">
        <v>0</v>
      </c>
      <c r="E30" s="58">
        <v>132.75</v>
      </c>
      <c r="F30" s="58">
        <v>132.72</v>
      </c>
      <c r="G30" s="58">
        <v>132.72</v>
      </c>
      <c r="H30" s="58">
        <v>132.72</v>
      </c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</row>
    <row r="31" spans="1:19" s="86" customFormat="1" ht="25.5" x14ac:dyDescent="0.25">
      <c r="A31" s="98">
        <v>4</v>
      </c>
      <c r="B31" s="98"/>
      <c r="C31" s="99" t="s">
        <v>11</v>
      </c>
      <c r="D31" s="99">
        <f>D32+D33</f>
        <v>44422</v>
      </c>
      <c r="E31" s="94">
        <f>SUM(E32,E33)</f>
        <v>49609.23</v>
      </c>
      <c r="F31" s="94">
        <f>SUM(F32,F33)</f>
        <v>67290.48000000001</v>
      </c>
      <c r="G31" s="94">
        <f>SUM(G32,G33)</f>
        <v>68190.48000000001</v>
      </c>
      <c r="H31" s="94">
        <f>SUM(H32,H33)</f>
        <v>68190.48000000001</v>
      </c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1:19" ht="25.5" x14ac:dyDescent="0.25">
      <c r="A32" s="13"/>
      <c r="B32" s="54">
        <v>42</v>
      </c>
      <c r="C32" s="55" t="s">
        <v>11</v>
      </c>
      <c r="D32" s="55">
        <v>44422</v>
      </c>
      <c r="E32" s="58">
        <v>41981.23</v>
      </c>
      <c r="F32" s="58">
        <v>59662.48</v>
      </c>
      <c r="G32" s="58">
        <v>60562.48</v>
      </c>
      <c r="H32" s="58">
        <v>60562.48</v>
      </c>
    </row>
    <row r="33" spans="1:8" ht="25.5" x14ac:dyDescent="0.25">
      <c r="A33" s="14"/>
      <c r="B33" s="14">
        <v>45</v>
      </c>
      <c r="C33" s="23" t="s">
        <v>73</v>
      </c>
      <c r="D33" s="23">
        <v>0</v>
      </c>
      <c r="E33" s="58">
        <v>7628</v>
      </c>
      <c r="F33" s="58">
        <v>7628</v>
      </c>
      <c r="G33" s="58">
        <v>7628</v>
      </c>
      <c r="H33" s="68">
        <v>7628</v>
      </c>
    </row>
  </sheetData>
  <mergeCells count="6">
    <mergeCell ref="A22:I22"/>
    <mergeCell ref="A1:I1"/>
    <mergeCell ref="A3:I3"/>
    <mergeCell ref="A5:I5"/>
    <mergeCell ref="A7:I7"/>
    <mergeCell ref="C2:I2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="120" zoomScaleNormal="120" workbookViewId="0">
      <selection activeCell="D39" sqref="D39"/>
    </sheetView>
  </sheetViews>
  <sheetFormatPr defaultRowHeight="15" x14ac:dyDescent="0.25"/>
  <cols>
    <col min="1" max="1" width="30.42578125" customWidth="1"/>
    <col min="2" max="2" width="30.42578125" style="259" customWidth="1"/>
    <col min="3" max="7" width="25.28515625" customWidth="1"/>
  </cols>
  <sheetData>
    <row r="1" spans="1:8" ht="42" customHeight="1" x14ac:dyDescent="0.25">
      <c r="A1" s="188" t="s">
        <v>31</v>
      </c>
      <c r="B1" s="188"/>
      <c r="C1" s="188"/>
      <c r="D1" s="188"/>
      <c r="E1" s="188"/>
      <c r="F1" s="188"/>
      <c r="G1" s="188"/>
    </row>
    <row r="2" spans="1:8" ht="18" customHeight="1" x14ac:dyDescent="0.25">
      <c r="A2" s="209" t="s">
        <v>137</v>
      </c>
      <c r="B2" s="209"/>
      <c r="C2" s="210"/>
      <c r="D2" s="210"/>
      <c r="E2" s="210"/>
      <c r="F2" s="210"/>
      <c r="G2" s="210"/>
    </row>
    <row r="3" spans="1:8" ht="15.75" customHeight="1" x14ac:dyDescent="0.25">
      <c r="A3" s="188" t="s">
        <v>19</v>
      </c>
      <c r="B3" s="188"/>
      <c r="C3" s="188"/>
      <c r="D3" s="188"/>
      <c r="E3" s="188"/>
      <c r="F3" s="188"/>
      <c r="G3" s="188"/>
    </row>
    <row r="4" spans="1:8" ht="18" x14ac:dyDescent="0.25">
      <c r="C4" s="4"/>
      <c r="D4" s="4"/>
      <c r="E4" s="4"/>
      <c r="F4" s="5"/>
      <c r="G4" s="5"/>
    </row>
    <row r="5" spans="1:8" ht="18" customHeight="1" x14ac:dyDescent="0.25">
      <c r="A5" s="188" t="s">
        <v>4</v>
      </c>
      <c r="B5" s="188"/>
      <c r="C5" s="188"/>
      <c r="D5" s="188"/>
      <c r="E5" s="188"/>
      <c r="F5" s="188"/>
      <c r="G5" s="188"/>
    </row>
    <row r="6" spans="1:8" ht="18" x14ac:dyDescent="0.25">
      <c r="A6" s="4"/>
      <c r="B6" s="260"/>
      <c r="C6" s="4"/>
      <c r="D6" s="4"/>
      <c r="E6" s="4"/>
      <c r="F6" s="5"/>
      <c r="G6" s="5"/>
    </row>
    <row r="7" spans="1:8" ht="15.75" customHeight="1" x14ac:dyDescent="0.25">
      <c r="A7" s="188" t="s">
        <v>44</v>
      </c>
      <c r="B7" s="188"/>
      <c r="C7" s="188"/>
      <c r="D7" s="188"/>
      <c r="E7" s="188"/>
      <c r="F7" s="188"/>
      <c r="G7" s="188"/>
    </row>
    <row r="8" spans="1:8" ht="18" x14ac:dyDescent="0.25">
      <c r="A8" s="4"/>
      <c r="B8" s="260"/>
      <c r="C8" s="4"/>
      <c r="D8" s="4"/>
      <c r="E8" s="4"/>
      <c r="F8" s="5"/>
      <c r="G8" s="5"/>
    </row>
    <row r="9" spans="1:8" ht="25.5" x14ac:dyDescent="0.25">
      <c r="A9" s="18" t="s">
        <v>46</v>
      </c>
      <c r="B9" s="18" t="s">
        <v>214</v>
      </c>
      <c r="C9" s="18" t="s">
        <v>213</v>
      </c>
      <c r="D9" s="18" t="s">
        <v>208</v>
      </c>
      <c r="E9" s="18" t="s">
        <v>32</v>
      </c>
      <c r="F9" s="18" t="s">
        <v>145</v>
      </c>
      <c r="H9" s="57"/>
    </row>
    <row r="10" spans="1:8" x14ac:dyDescent="0.25">
      <c r="A10" s="124" t="s">
        <v>0</v>
      </c>
      <c r="B10" s="258">
        <v>713309</v>
      </c>
      <c r="C10" s="125">
        <f>SUM(C11,C14,C20,C22,C29)</f>
        <v>761145.47</v>
      </c>
      <c r="D10" s="123">
        <f>SUM(D11,D14,D20,D22,D29)</f>
        <v>670914.28999999992</v>
      </c>
      <c r="E10" s="123">
        <f>SUM(E11,E14,E20,E22,E29)</f>
        <v>670914.28999999992</v>
      </c>
      <c r="F10" s="123">
        <f>SUM(F11,F14,F20,F22,F29)</f>
        <v>670914.28999999992</v>
      </c>
    </row>
    <row r="11" spans="1:8" x14ac:dyDescent="0.25">
      <c r="A11" s="99" t="s">
        <v>49</v>
      </c>
      <c r="B11" s="255">
        <f>B12+B13</f>
        <v>90667</v>
      </c>
      <c r="C11" s="100">
        <f>C12+C13</f>
        <v>70082.179999999993</v>
      </c>
      <c r="D11" s="92">
        <f>SUM(D12,D13)</f>
        <v>0</v>
      </c>
      <c r="E11" s="92">
        <f>SUM(E12,E13)</f>
        <v>0</v>
      </c>
      <c r="F11" s="92">
        <f>SUM(F12,F13)</f>
        <v>0</v>
      </c>
    </row>
    <row r="12" spans="1:8" x14ac:dyDescent="0.25">
      <c r="A12" s="12" t="s">
        <v>120</v>
      </c>
      <c r="B12" s="257">
        <v>90667</v>
      </c>
      <c r="C12" s="66">
        <v>44912.18</v>
      </c>
      <c r="D12" s="58">
        <v>0</v>
      </c>
      <c r="E12" s="58">
        <v>0</v>
      </c>
      <c r="F12" s="58">
        <v>0</v>
      </c>
    </row>
    <row r="13" spans="1:8" x14ac:dyDescent="0.25">
      <c r="A13" s="11" t="s">
        <v>121</v>
      </c>
      <c r="B13" s="262">
        <v>0</v>
      </c>
      <c r="C13" s="66">
        <v>25170</v>
      </c>
      <c r="D13" s="58">
        <v>0</v>
      </c>
      <c r="E13" s="58">
        <v>0</v>
      </c>
      <c r="F13" s="58">
        <v>0</v>
      </c>
    </row>
    <row r="14" spans="1:8" x14ac:dyDescent="0.25">
      <c r="A14" s="101" t="s">
        <v>74</v>
      </c>
      <c r="B14" s="263">
        <v>24905</v>
      </c>
      <c r="C14" s="102">
        <v>25837.5</v>
      </c>
      <c r="D14" s="103">
        <v>25837.5</v>
      </c>
      <c r="E14" s="103">
        <v>25837.5</v>
      </c>
      <c r="F14" s="103">
        <v>25837.5</v>
      </c>
    </row>
    <row r="15" spans="1:8" x14ac:dyDescent="0.25">
      <c r="A15" s="11" t="s">
        <v>206</v>
      </c>
      <c r="B15" s="262">
        <v>0</v>
      </c>
      <c r="C15" s="66">
        <v>956</v>
      </c>
      <c r="D15" s="58">
        <v>956</v>
      </c>
      <c r="E15" s="58">
        <v>956</v>
      </c>
      <c r="F15" s="58">
        <v>956</v>
      </c>
    </row>
    <row r="16" spans="1:8" x14ac:dyDescent="0.25">
      <c r="A16" s="11" t="s">
        <v>203</v>
      </c>
      <c r="B16" s="262">
        <v>0</v>
      </c>
      <c r="C16" s="66">
        <v>0</v>
      </c>
      <c r="D16" s="58">
        <v>929</v>
      </c>
      <c r="E16" s="58">
        <v>929</v>
      </c>
      <c r="F16" s="58">
        <v>929</v>
      </c>
    </row>
    <row r="17" spans="1:6" x14ac:dyDescent="0.25">
      <c r="A17" s="11" t="s">
        <v>207</v>
      </c>
      <c r="B17" s="262">
        <v>288</v>
      </c>
      <c r="C17" s="66">
        <v>265</v>
      </c>
      <c r="D17" s="58">
        <v>265</v>
      </c>
      <c r="E17" s="58">
        <v>265</v>
      </c>
      <c r="F17" s="58">
        <v>265</v>
      </c>
    </row>
    <row r="18" spans="1:6" x14ac:dyDescent="0.25">
      <c r="A18" s="11" t="s">
        <v>204</v>
      </c>
      <c r="B18" s="262">
        <v>24617</v>
      </c>
      <c r="C18" s="66">
        <v>24616.5</v>
      </c>
      <c r="D18" s="58">
        <v>24616.5</v>
      </c>
      <c r="E18" s="58">
        <v>24616.5</v>
      </c>
      <c r="F18" s="58">
        <v>24616.5</v>
      </c>
    </row>
    <row r="19" spans="1:6" x14ac:dyDescent="0.25">
      <c r="A19" s="11" t="s">
        <v>205</v>
      </c>
      <c r="B19" s="262">
        <v>24617</v>
      </c>
      <c r="C19" s="66">
        <v>24616.5</v>
      </c>
      <c r="D19" s="58">
        <v>24616.5</v>
      </c>
      <c r="E19" s="58">
        <v>24616.5</v>
      </c>
      <c r="F19" s="58">
        <v>24616.5</v>
      </c>
    </row>
    <row r="20" spans="1:6" x14ac:dyDescent="0.25">
      <c r="A20" s="93" t="s">
        <v>48</v>
      </c>
      <c r="B20" s="255">
        <v>2640</v>
      </c>
      <c r="C20" s="102">
        <v>4787</v>
      </c>
      <c r="D20" s="103">
        <v>4787</v>
      </c>
      <c r="E20" s="103">
        <v>4787</v>
      </c>
      <c r="F20" s="103">
        <v>4787</v>
      </c>
    </row>
    <row r="21" spans="1:6" ht="25.5" x14ac:dyDescent="0.25">
      <c r="A21" s="15" t="s">
        <v>119</v>
      </c>
      <c r="B21" s="264">
        <v>2640</v>
      </c>
      <c r="C21" s="66">
        <v>4787</v>
      </c>
      <c r="D21" s="58">
        <v>4787</v>
      </c>
      <c r="E21" s="58">
        <v>4787</v>
      </c>
      <c r="F21" s="58">
        <v>4787</v>
      </c>
    </row>
    <row r="22" spans="1:6" x14ac:dyDescent="0.25">
      <c r="A22" s="104" t="s">
        <v>47</v>
      </c>
      <c r="B22" s="265">
        <v>619714</v>
      </c>
      <c r="C22" s="102">
        <v>652806.79</v>
      </c>
      <c r="D22" s="103">
        <f>D23+D24+D25+D26+D27+D28</f>
        <v>632557.78999999992</v>
      </c>
      <c r="E22" s="103">
        <f>E23+E24+E25+E26+E27+E28</f>
        <v>632557.78999999992</v>
      </c>
      <c r="F22" s="105">
        <f>F23+F24+F28</f>
        <v>632557.78999999992</v>
      </c>
    </row>
    <row r="23" spans="1:6" x14ac:dyDescent="0.25">
      <c r="A23" s="56" t="s">
        <v>122</v>
      </c>
      <c r="B23" s="266">
        <v>563507.52</v>
      </c>
      <c r="C23" s="66">
        <v>615237.6</v>
      </c>
      <c r="D23" s="58">
        <v>615237.6</v>
      </c>
      <c r="E23" s="58">
        <v>615237.6</v>
      </c>
      <c r="F23" s="68">
        <v>615237.6</v>
      </c>
    </row>
    <row r="24" spans="1:6" x14ac:dyDescent="0.25">
      <c r="A24" s="56" t="s">
        <v>202</v>
      </c>
      <c r="B24" s="266">
        <v>0</v>
      </c>
      <c r="C24" s="66">
        <v>0</v>
      </c>
      <c r="D24" s="58">
        <v>3982</v>
      </c>
      <c r="E24" s="58">
        <v>3982</v>
      </c>
      <c r="F24" s="58">
        <v>3982</v>
      </c>
    </row>
    <row r="25" spans="1:6" x14ac:dyDescent="0.25">
      <c r="A25" s="56" t="s">
        <v>123</v>
      </c>
      <c r="B25" s="266">
        <v>11662.94</v>
      </c>
      <c r="C25" s="66">
        <v>14940</v>
      </c>
      <c r="D25" s="58">
        <v>0</v>
      </c>
      <c r="E25" s="58">
        <v>0</v>
      </c>
      <c r="F25" s="68">
        <v>0</v>
      </c>
    </row>
    <row r="26" spans="1:6" ht="25.5" x14ac:dyDescent="0.25">
      <c r="A26" s="56" t="s">
        <v>126</v>
      </c>
      <c r="B26" s="266">
        <v>3408.31</v>
      </c>
      <c r="C26" s="66">
        <v>664</v>
      </c>
      <c r="D26" s="58">
        <v>0</v>
      </c>
      <c r="E26" s="58">
        <v>0</v>
      </c>
      <c r="F26" s="68">
        <v>0</v>
      </c>
    </row>
    <row r="27" spans="1:6" ht="38.25" x14ac:dyDescent="0.25">
      <c r="A27" s="56" t="s">
        <v>127</v>
      </c>
      <c r="B27" s="266">
        <v>0</v>
      </c>
      <c r="C27" s="66">
        <v>8627</v>
      </c>
      <c r="D27" s="58">
        <v>0</v>
      </c>
      <c r="E27" s="58">
        <v>0</v>
      </c>
      <c r="F27" s="68">
        <v>0</v>
      </c>
    </row>
    <row r="28" spans="1:6" ht="25.5" x14ac:dyDescent="0.25">
      <c r="A28" s="35" t="s">
        <v>118</v>
      </c>
      <c r="B28" s="267">
        <v>0</v>
      </c>
      <c r="C28" s="66">
        <v>13338.19</v>
      </c>
      <c r="D28" s="58">
        <v>13338.19</v>
      </c>
      <c r="E28" s="58">
        <v>13338.19</v>
      </c>
      <c r="F28" s="68">
        <v>13338.19</v>
      </c>
    </row>
    <row r="29" spans="1:6" x14ac:dyDescent="0.25">
      <c r="A29" s="104" t="s">
        <v>76</v>
      </c>
      <c r="B29" s="265">
        <f>B30</f>
        <v>159.30000000000001</v>
      </c>
      <c r="C29" s="102">
        <v>7632</v>
      </c>
      <c r="D29" s="103">
        <f>D30+D31</f>
        <v>7732</v>
      </c>
      <c r="E29" s="103">
        <f>E30+E31</f>
        <v>7732</v>
      </c>
      <c r="F29" s="105">
        <f>F30+F31</f>
        <v>7732</v>
      </c>
    </row>
    <row r="30" spans="1:6" x14ac:dyDescent="0.25">
      <c r="A30" s="35" t="s">
        <v>143</v>
      </c>
      <c r="B30" s="267">
        <v>159.30000000000001</v>
      </c>
      <c r="C30" s="66">
        <v>995</v>
      </c>
      <c r="D30" s="58">
        <v>1095</v>
      </c>
      <c r="E30" s="58">
        <v>1095</v>
      </c>
      <c r="F30" s="68">
        <v>1095</v>
      </c>
    </row>
    <row r="31" spans="1:6" x14ac:dyDescent="0.25">
      <c r="A31" s="78" t="s">
        <v>128</v>
      </c>
      <c r="B31" s="268">
        <v>0</v>
      </c>
      <c r="C31" s="66">
        <v>6637</v>
      </c>
      <c r="D31" s="58">
        <v>6637</v>
      </c>
      <c r="E31" s="58">
        <v>6637</v>
      </c>
      <c r="F31" s="68">
        <v>6637</v>
      </c>
    </row>
    <row r="32" spans="1:6" x14ac:dyDescent="0.25">
      <c r="A32" s="12"/>
      <c r="B32" s="257"/>
      <c r="C32" s="66"/>
      <c r="D32" s="58"/>
      <c r="E32" s="58"/>
      <c r="F32" s="68"/>
    </row>
    <row r="34" spans="1:7" ht="15.75" customHeight="1" x14ac:dyDescent="0.25">
      <c r="A34" s="188" t="s">
        <v>45</v>
      </c>
      <c r="B34" s="188"/>
      <c r="C34" s="188"/>
      <c r="D34" s="188"/>
      <c r="E34" s="188"/>
      <c r="F34" s="188"/>
      <c r="G34" s="188"/>
    </row>
    <row r="35" spans="1:7" ht="18" x14ac:dyDescent="0.25">
      <c r="A35" s="4"/>
      <c r="B35" s="260"/>
      <c r="C35" s="4"/>
      <c r="D35" s="4"/>
      <c r="E35" s="4"/>
      <c r="F35" s="5"/>
      <c r="G35" s="5"/>
    </row>
    <row r="36" spans="1:7" ht="25.5" x14ac:dyDescent="0.25">
      <c r="A36" s="18" t="s">
        <v>46</v>
      </c>
      <c r="B36" s="261" t="s">
        <v>214</v>
      </c>
      <c r="C36" s="18" t="s">
        <v>213</v>
      </c>
      <c r="D36" s="18" t="s">
        <v>208</v>
      </c>
      <c r="E36" s="18" t="s">
        <v>32</v>
      </c>
      <c r="F36" s="18" t="s">
        <v>145</v>
      </c>
    </row>
    <row r="37" spans="1:7" x14ac:dyDescent="0.25">
      <c r="A37" s="124" t="s">
        <v>1</v>
      </c>
      <c r="B37" s="258">
        <v>656120.93000000005</v>
      </c>
      <c r="C37" s="123">
        <f>SUM(C38,C41,C44,C46,C54)</f>
        <v>761145.47</v>
      </c>
      <c r="D37" s="123">
        <f>D38+D44+D46+D54+D41</f>
        <v>775709.61999999988</v>
      </c>
      <c r="E37" s="123">
        <f>E38+E44+E46+E54+E41</f>
        <v>776609.61999999988</v>
      </c>
      <c r="F37" s="123">
        <f>F38+F41+F44+F46+F54</f>
        <v>776609.61999999988</v>
      </c>
    </row>
    <row r="38" spans="1:7" ht="15.75" customHeight="1" x14ac:dyDescent="0.25">
      <c r="A38" s="99" t="s">
        <v>49</v>
      </c>
      <c r="B38" s="255">
        <f>B39+B40</f>
        <v>75596</v>
      </c>
      <c r="C38" s="92">
        <f>SUM(C39,C40)</f>
        <v>70082.179999999993</v>
      </c>
      <c r="D38" s="92">
        <f>SUM(D39,D40)</f>
        <v>85120.12999999999</v>
      </c>
      <c r="E38" s="92">
        <f>SUM(E39:E40)</f>
        <v>86020.12999999999</v>
      </c>
      <c r="F38" s="92">
        <f>SUM(F39,F40)</f>
        <v>86020.12999999999</v>
      </c>
    </row>
    <row r="39" spans="1:7" x14ac:dyDescent="0.25">
      <c r="A39" s="12" t="s">
        <v>120</v>
      </c>
      <c r="B39" s="257">
        <v>2427</v>
      </c>
      <c r="C39" s="58">
        <v>44912.18</v>
      </c>
      <c r="D39" s="58">
        <v>12813.45</v>
      </c>
      <c r="E39" s="58">
        <v>12813.45</v>
      </c>
      <c r="F39" s="58">
        <v>12813.45</v>
      </c>
    </row>
    <row r="40" spans="1:7" x14ac:dyDescent="0.25">
      <c r="A40" s="11" t="s">
        <v>121</v>
      </c>
      <c r="B40" s="262">
        <v>73169</v>
      </c>
      <c r="C40" s="58">
        <v>25170</v>
      </c>
      <c r="D40" s="58">
        <v>72306.679999999993</v>
      </c>
      <c r="E40" s="58">
        <v>73206.679999999993</v>
      </c>
      <c r="F40" s="58">
        <v>73206.679999999993</v>
      </c>
    </row>
    <row r="41" spans="1:7" x14ac:dyDescent="0.25">
      <c r="A41" s="101" t="s">
        <v>74</v>
      </c>
      <c r="B41" s="263">
        <f>B43+B42</f>
        <v>24905</v>
      </c>
      <c r="C41" s="103">
        <f>SUM(C42,C43)</f>
        <v>25837.5</v>
      </c>
      <c r="D41" s="103">
        <f>D42+D43</f>
        <v>25837.5</v>
      </c>
      <c r="E41" s="103">
        <f>SUM(E42,E43)</f>
        <v>25837.5</v>
      </c>
      <c r="F41" s="103">
        <f>SUM(F42,F43)</f>
        <v>25837.5</v>
      </c>
    </row>
    <row r="42" spans="1:7" x14ac:dyDescent="0.25">
      <c r="A42" s="11" t="s">
        <v>75</v>
      </c>
      <c r="B42" s="262">
        <v>288</v>
      </c>
      <c r="C42" s="58">
        <v>956</v>
      </c>
      <c r="D42" s="58">
        <v>1221</v>
      </c>
      <c r="E42" s="58">
        <v>1221</v>
      </c>
      <c r="F42" s="58">
        <v>1221</v>
      </c>
    </row>
    <row r="43" spans="1:7" x14ac:dyDescent="0.25">
      <c r="A43" s="11" t="s">
        <v>209</v>
      </c>
      <c r="B43" s="262">
        <v>24617</v>
      </c>
      <c r="C43" s="58">
        <v>24881.5</v>
      </c>
      <c r="D43" s="58">
        <v>24616.5</v>
      </c>
      <c r="E43" s="58">
        <v>24616.5</v>
      </c>
      <c r="F43" s="58">
        <v>24616.5</v>
      </c>
    </row>
    <row r="44" spans="1:7" x14ac:dyDescent="0.25">
      <c r="A44" s="93" t="s">
        <v>48</v>
      </c>
      <c r="B44" s="255">
        <v>1105</v>
      </c>
      <c r="C44" s="103">
        <v>4787</v>
      </c>
      <c r="D44" s="103">
        <f>D45</f>
        <v>4787</v>
      </c>
      <c r="E44" s="103">
        <f>SUM(E45)</f>
        <v>4787</v>
      </c>
      <c r="F44" s="103">
        <f>SUM(E45)</f>
        <v>4787</v>
      </c>
    </row>
    <row r="45" spans="1:7" ht="25.5" x14ac:dyDescent="0.25">
      <c r="A45" s="15" t="s">
        <v>119</v>
      </c>
      <c r="B45" s="264">
        <v>1105</v>
      </c>
      <c r="C45" s="58">
        <v>4787</v>
      </c>
      <c r="D45" s="58">
        <v>4787</v>
      </c>
      <c r="E45" s="58">
        <v>4787</v>
      </c>
      <c r="F45" s="58">
        <v>4787</v>
      </c>
    </row>
    <row r="46" spans="1:7" x14ac:dyDescent="0.25">
      <c r="A46" s="104" t="s">
        <v>47</v>
      </c>
      <c r="B46" s="265">
        <f>B47+B48+B49+B50+B51+B52+B53</f>
        <v>578578.77</v>
      </c>
      <c r="C46" s="103">
        <f>SUM(C47,C48,C49,C50,C51,C53)</f>
        <v>652806.78999999992</v>
      </c>
      <c r="D46" s="103">
        <f>SUM(D47,D48,D49,D50,D51,D52,D53)</f>
        <v>652232.98999999987</v>
      </c>
      <c r="E46" s="103">
        <f>SUM(E47,E48,E49,E50,E51,E52,E53)</f>
        <v>652232.98999999987</v>
      </c>
      <c r="F46" s="105">
        <f>SUM(F47,F48,F49,F50,F51,F52,F53)</f>
        <v>652232.98999999987</v>
      </c>
    </row>
    <row r="47" spans="1:7" x14ac:dyDescent="0.25">
      <c r="A47" s="56" t="s">
        <v>122</v>
      </c>
      <c r="B47" s="266">
        <v>563507.52</v>
      </c>
      <c r="C47" s="58">
        <v>615237.6</v>
      </c>
      <c r="D47" s="58">
        <v>615237.6</v>
      </c>
      <c r="E47" s="58">
        <v>615237.6</v>
      </c>
      <c r="F47" s="68">
        <v>615237.6</v>
      </c>
    </row>
    <row r="48" spans="1:7" x14ac:dyDescent="0.25">
      <c r="A48" s="56" t="s">
        <v>202</v>
      </c>
      <c r="B48" s="266">
        <v>0</v>
      </c>
      <c r="C48" s="58">
        <v>0</v>
      </c>
      <c r="D48" s="58">
        <v>3982</v>
      </c>
      <c r="E48" s="58">
        <v>3982</v>
      </c>
      <c r="F48" s="68">
        <v>3982</v>
      </c>
    </row>
    <row r="49" spans="1:7" x14ac:dyDescent="0.25">
      <c r="A49" s="56" t="s">
        <v>123</v>
      </c>
      <c r="B49" s="266">
        <v>11662.94</v>
      </c>
      <c r="C49" s="58">
        <v>14940</v>
      </c>
      <c r="D49" s="58">
        <v>10084.200000000001</v>
      </c>
      <c r="E49" s="58">
        <v>10084.200000000001</v>
      </c>
      <c r="F49" s="68">
        <v>10084.200000000001</v>
      </c>
    </row>
    <row r="50" spans="1:7" ht="25.5" x14ac:dyDescent="0.25">
      <c r="A50" s="56" t="s">
        <v>129</v>
      </c>
      <c r="B50" s="266">
        <v>3408.31</v>
      </c>
      <c r="C50" s="58">
        <v>664</v>
      </c>
      <c r="D50" s="58">
        <v>964</v>
      </c>
      <c r="E50" s="58">
        <v>964</v>
      </c>
      <c r="F50" s="68">
        <v>964</v>
      </c>
    </row>
    <row r="51" spans="1:7" ht="38.25" x14ac:dyDescent="0.25">
      <c r="A51" s="56" t="s">
        <v>124</v>
      </c>
      <c r="B51" s="266">
        <v>0</v>
      </c>
      <c r="C51" s="58">
        <v>8627</v>
      </c>
      <c r="D51" s="58">
        <v>8627</v>
      </c>
      <c r="E51" s="58">
        <v>8627</v>
      </c>
      <c r="F51" s="68">
        <v>8627</v>
      </c>
    </row>
    <row r="52" spans="1:7" ht="25.5" x14ac:dyDescent="0.25">
      <c r="A52" s="56" t="s">
        <v>130</v>
      </c>
      <c r="B52" s="266">
        <v>0</v>
      </c>
      <c r="C52" s="58">
        <v>0</v>
      </c>
      <c r="D52" s="58">
        <v>0</v>
      </c>
      <c r="E52" s="58">
        <v>0</v>
      </c>
      <c r="F52" s="68">
        <v>0</v>
      </c>
    </row>
    <row r="53" spans="1:7" ht="25.5" x14ac:dyDescent="0.25">
      <c r="A53" s="35" t="s">
        <v>125</v>
      </c>
      <c r="B53" s="267">
        <v>0</v>
      </c>
      <c r="C53" s="58">
        <v>13338.19</v>
      </c>
      <c r="D53" s="58">
        <v>13338.19</v>
      </c>
      <c r="E53" s="58">
        <v>13338.19</v>
      </c>
      <c r="F53" s="68">
        <v>13338.19</v>
      </c>
    </row>
    <row r="54" spans="1:7" x14ac:dyDescent="0.25">
      <c r="A54" s="104" t="s">
        <v>76</v>
      </c>
      <c r="B54" s="265">
        <f>B55+B56</f>
        <v>159.30000000000001</v>
      </c>
      <c r="C54" s="103">
        <f>SUM(C55,C56)</f>
        <v>7632</v>
      </c>
      <c r="D54" s="103">
        <f>SUM(D55,D56)</f>
        <v>7732</v>
      </c>
      <c r="E54" s="103">
        <f>SUM(E55,E56)</f>
        <v>7732</v>
      </c>
      <c r="F54" s="105">
        <f>SUM(F55,F56)</f>
        <v>7732</v>
      </c>
    </row>
    <row r="55" spans="1:7" ht="25.5" x14ac:dyDescent="0.25">
      <c r="A55" s="35" t="s">
        <v>77</v>
      </c>
      <c r="B55" s="267">
        <v>159.30000000000001</v>
      </c>
      <c r="C55" s="58">
        <v>995</v>
      </c>
      <c r="D55" s="58">
        <v>1095</v>
      </c>
      <c r="E55" s="58">
        <v>1095</v>
      </c>
      <c r="F55" s="68">
        <v>1095</v>
      </c>
    </row>
    <row r="56" spans="1:7" x14ac:dyDescent="0.25">
      <c r="A56" s="12" t="s">
        <v>78</v>
      </c>
      <c r="B56" s="257">
        <v>0</v>
      </c>
      <c r="C56" s="58">
        <v>6637</v>
      </c>
      <c r="D56" s="58">
        <v>6637</v>
      </c>
      <c r="E56" s="58">
        <v>6637</v>
      </c>
      <c r="F56" s="68">
        <v>6637</v>
      </c>
    </row>
    <row r="57" spans="1:7" x14ac:dyDescent="0.25">
      <c r="C57" s="79"/>
      <c r="D57" s="79"/>
      <c r="E57" s="79"/>
      <c r="F57" s="79"/>
      <c r="G57" s="79"/>
    </row>
    <row r="58" spans="1:7" x14ac:dyDescent="0.25">
      <c r="D58" s="79"/>
    </row>
  </sheetData>
  <mergeCells count="6">
    <mergeCell ref="A1:G1"/>
    <mergeCell ref="A3:G3"/>
    <mergeCell ref="A5:G5"/>
    <mergeCell ref="A7:G7"/>
    <mergeCell ref="A34:G34"/>
    <mergeCell ref="A2:G2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C20" sqref="C20"/>
    </sheetView>
  </sheetViews>
  <sheetFormatPr defaultRowHeight="15" x14ac:dyDescent="0.25"/>
  <cols>
    <col min="1" max="2" width="37.7109375" customWidth="1"/>
    <col min="3" max="7" width="25.28515625" customWidth="1"/>
  </cols>
  <sheetData>
    <row r="1" spans="1:7" ht="42" customHeight="1" x14ac:dyDescent="0.25">
      <c r="A1" s="188" t="s">
        <v>31</v>
      </c>
      <c r="B1" s="188"/>
      <c r="C1" s="188"/>
      <c r="D1" s="188"/>
      <c r="E1" s="188"/>
      <c r="F1" s="188"/>
      <c r="G1" s="188"/>
    </row>
    <row r="2" spans="1:7" ht="18" customHeight="1" x14ac:dyDescent="0.25">
      <c r="A2" s="206" t="s">
        <v>137</v>
      </c>
      <c r="B2" s="206"/>
      <c r="C2" s="207"/>
      <c r="D2" s="207"/>
      <c r="E2" s="207"/>
      <c r="F2" s="207"/>
      <c r="G2" s="207"/>
    </row>
    <row r="3" spans="1:7" ht="15.75" x14ac:dyDescent="0.25">
      <c r="A3" s="188" t="s">
        <v>19</v>
      </c>
      <c r="B3" s="188"/>
      <c r="C3" s="188"/>
      <c r="D3" s="188"/>
      <c r="E3" s="188"/>
      <c r="F3" s="201"/>
      <c r="G3" s="201"/>
    </row>
    <row r="4" spans="1:7" ht="18" x14ac:dyDescent="0.25">
      <c r="A4" s="4"/>
      <c r="B4" s="178"/>
      <c r="C4" s="4"/>
      <c r="D4" s="4"/>
      <c r="E4" s="4"/>
      <c r="F4" s="5"/>
      <c r="G4" s="5"/>
    </row>
    <row r="5" spans="1:7" ht="18" customHeight="1" x14ac:dyDescent="0.25">
      <c r="A5" s="188" t="s">
        <v>4</v>
      </c>
      <c r="B5" s="188"/>
      <c r="C5" s="189"/>
      <c r="D5" s="189"/>
      <c r="E5" s="189"/>
      <c r="F5" s="189"/>
      <c r="G5" s="189"/>
    </row>
    <row r="6" spans="1:7" ht="18" x14ac:dyDescent="0.25">
      <c r="A6" s="4"/>
      <c r="B6" s="178"/>
      <c r="C6" s="4"/>
      <c r="D6" s="4"/>
      <c r="E6" s="4"/>
      <c r="F6" s="5"/>
      <c r="G6" s="5"/>
    </row>
    <row r="7" spans="1:7" ht="15.75" x14ac:dyDescent="0.25">
      <c r="A7" s="188" t="s">
        <v>12</v>
      </c>
      <c r="B7" s="188"/>
      <c r="C7" s="208"/>
      <c r="D7" s="208"/>
      <c r="E7" s="208"/>
      <c r="F7" s="208"/>
      <c r="G7" s="208"/>
    </row>
    <row r="8" spans="1:7" ht="18" x14ac:dyDescent="0.25">
      <c r="A8" s="4"/>
      <c r="B8" s="178"/>
      <c r="C8" s="4"/>
      <c r="D8" s="4"/>
      <c r="E8" s="4"/>
      <c r="F8" s="5"/>
      <c r="G8" s="5"/>
    </row>
    <row r="9" spans="1:7" ht="25.5" x14ac:dyDescent="0.25">
      <c r="A9" s="18" t="s">
        <v>46</v>
      </c>
      <c r="B9" s="18" t="s">
        <v>214</v>
      </c>
      <c r="C9" s="18" t="s">
        <v>213</v>
      </c>
      <c r="D9" s="18" t="s">
        <v>144</v>
      </c>
      <c r="E9" s="18" t="s">
        <v>32</v>
      </c>
      <c r="F9" s="18" t="s">
        <v>145</v>
      </c>
    </row>
    <row r="10" spans="1:7" ht="15.75" customHeight="1" x14ac:dyDescent="0.25">
      <c r="A10" s="106" t="s">
        <v>13</v>
      </c>
      <c r="B10" s="106">
        <v>656120.93000000005</v>
      </c>
      <c r="C10" s="107">
        <v>761145.47</v>
      </c>
      <c r="D10" s="107">
        <v>775709.62</v>
      </c>
      <c r="E10" s="107">
        <v>776609.62</v>
      </c>
      <c r="F10" s="107">
        <v>776609.62</v>
      </c>
    </row>
    <row r="11" spans="1:7" ht="15.75" customHeight="1" x14ac:dyDescent="0.25">
      <c r="A11" s="108" t="s">
        <v>79</v>
      </c>
      <c r="B11" s="106">
        <v>656120.93000000005</v>
      </c>
      <c r="C11" s="107">
        <v>761145.47</v>
      </c>
      <c r="D11" s="107">
        <v>775709.62</v>
      </c>
      <c r="E11" s="107">
        <v>776609.62</v>
      </c>
      <c r="F11" s="107">
        <v>776609.62</v>
      </c>
    </row>
    <row r="12" spans="1:7" x14ac:dyDescent="0.25">
      <c r="A12" s="15" t="s">
        <v>80</v>
      </c>
      <c r="B12" s="106">
        <v>656120.93000000005</v>
      </c>
      <c r="C12" s="107">
        <v>761145.47</v>
      </c>
      <c r="D12" s="107">
        <v>775709.62</v>
      </c>
      <c r="E12" s="107">
        <v>776609.62</v>
      </c>
      <c r="F12" s="107">
        <v>776609.62</v>
      </c>
    </row>
    <row r="13" spans="1:7" x14ac:dyDescent="0.25">
      <c r="A13" s="10" t="s">
        <v>14</v>
      </c>
      <c r="B13" s="10"/>
      <c r="C13" s="66"/>
      <c r="D13" s="66"/>
      <c r="E13" s="66"/>
      <c r="F13" s="67"/>
    </row>
    <row r="14" spans="1:7" ht="25.5" x14ac:dyDescent="0.25">
      <c r="A14" s="16" t="s">
        <v>15</v>
      </c>
      <c r="B14" s="16"/>
      <c r="C14" s="66"/>
      <c r="D14" s="66"/>
      <c r="E14" s="66"/>
      <c r="F14" s="67"/>
    </row>
  </sheetData>
  <mergeCells count="5">
    <mergeCell ref="A1:G1"/>
    <mergeCell ref="A3:G3"/>
    <mergeCell ref="A5:G5"/>
    <mergeCell ref="A7:G7"/>
    <mergeCell ref="A2:G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D15" sqref="D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9" width="25.28515625" customWidth="1"/>
  </cols>
  <sheetData>
    <row r="1" spans="1:9" ht="42" customHeight="1" x14ac:dyDescent="0.25">
      <c r="A1" s="188" t="s">
        <v>31</v>
      </c>
      <c r="B1" s="188"/>
      <c r="C1" s="188"/>
      <c r="D1" s="188"/>
      <c r="E1" s="188"/>
      <c r="F1" s="188"/>
      <c r="G1" s="188"/>
      <c r="H1" s="188"/>
      <c r="I1" s="188"/>
    </row>
    <row r="2" spans="1:9" ht="18" customHeight="1" x14ac:dyDescent="0.25">
      <c r="A2" s="4"/>
      <c r="B2" s="4"/>
      <c r="C2" s="206" t="s">
        <v>137</v>
      </c>
      <c r="D2" s="206"/>
      <c r="E2" s="207"/>
      <c r="F2" s="207"/>
      <c r="G2" s="207"/>
      <c r="H2" s="207"/>
      <c r="I2" s="207"/>
    </row>
    <row r="3" spans="1:9" ht="15.75" customHeight="1" x14ac:dyDescent="0.25">
      <c r="A3" s="188" t="s">
        <v>19</v>
      </c>
      <c r="B3" s="188"/>
      <c r="C3" s="188"/>
      <c r="D3" s="188"/>
      <c r="E3" s="188"/>
      <c r="F3" s="188"/>
      <c r="G3" s="188"/>
      <c r="H3" s="188"/>
      <c r="I3" s="188"/>
    </row>
    <row r="4" spans="1:9" ht="18" x14ac:dyDescent="0.25">
      <c r="A4" s="4"/>
      <c r="B4" s="4"/>
      <c r="C4" s="4"/>
      <c r="D4" s="178"/>
      <c r="E4" s="4"/>
      <c r="F4" s="4"/>
      <c r="G4" s="4"/>
      <c r="H4" s="5"/>
      <c r="I4" s="5"/>
    </row>
    <row r="5" spans="1:9" ht="18" customHeight="1" x14ac:dyDescent="0.25">
      <c r="A5" s="188" t="s">
        <v>53</v>
      </c>
      <c r="B5" s="188"/>
      <c r="C5" s="188"/>
      <c r="D5" s="188"/>
      <c r="E5" s="188"/>
      <c r="F5" s="188"/>
      <c r="G5" s="188"/>
      <c r="H5" s="188"/>
      <c r="I5" s="188"/>
    </row>
    <row r="6" spans="1:9" ht="18" x14ac:dyDescent="0.25">
      <c r="A6" s="4"/>
      <c r="B6" s="4"/>
      <c r="C6" s="4"/>
      <c r="D6" s="178"/>
      <c r="E6" s="4"/>
      <c r="F6" s="4"/>
      <c r="G6" s="4"/>
      <c r="H6" s="5"/>
      <c r="I6" s="5"/>
    </row>
    <row r="7" spans="1:9" ht="25.5" x14ac:dyDescent="0.25">
      <c r="A7" s="18" t="s">
        <v>5</v>
      </c>
      <c r="B7" s="17" t="s">
        <v>6</v>
      </c>
      <c r="C7" s="17" t="s">
        <v>30</v>
      </c>
      <c r="D7" s="17" t="s">
        <v>214</v>
      </c>
      <c r="E7" s="18" t="s">
        <v>213</v>
      </c>
      <c r="F7" s="18" t="s">
        <v>144</v>
      </c>
      <c r="G7" s="18" t="s">
        <v>32</v>
      </c>
      <c r="H7" s="18" t="s">
        <v>145</v>
      </c>
    </row>
    <row r="8" spans="1:9" x14ac:dyDescent="0.25">
      <c r="A8" s="33"/>
      <c r="B8" s="34"/>
      <c r="C8" s="32" t="s">
        <v>55</v>
      </c>
      <c r="D8" s="32">
        <v>0</v>
      </c>
      <c r="E8" s="33">
        <v>0</v>
      </c>
      <c r="F8" s="33">
        <v>0</v>
      </c>
      <c r="G8" s="33">
        <v>0</v>
      </c>
      <c r="H8" s="33">
        <v>0</v>
      </c>
    </row>
    <row r="9" spans="1:9" ht="25.5" x14ac:dyDescent="0.25">
      <c r="A9" s="10">
        <v>8</v>
      </c>
      <c r="B9" s="10"/>
      <c r="C9" s="10" t="s">
        <v>16</v>
      </c>
      <c r="D9" s="10">
        <v>0</v>
      </c>
      <c r="E9" s="8">
        <v>0</v>
      </c>
      <c r="F9" s="8">
        <v>0</v>
      </c>
      <c r="G9" s="8">
        <v>0</v>
      </c>
      <c r="H9" s="8">
        <v>0</v>
      </c>
    </row>
    <row r="10" spans="1:9" x14ac:dyDescent="0.25">
      <c r="A10" s="10"/>
      <c r="B10" s="14">
        <v>84</v>
      </c>
      <c r="C10" s="14" t="s">
        <v>23</v>
      </c>
      <c r="D10" s="14">
        <v>0</v>
      </c>
      <c r="E10" s="8">
        <v>0</v>
      </c>
      <c r="F10" s="8">
        <v>0</v>
      </c>
      <c r="G10" s="8">
        <v>0</v>
      </c>
      <c r="H10" s="8">
        <v>0</v>
      </c>
    </row>
    <row r="11" spans="1:9" x14ac:dyDescent="0.25">
      <c r="A11" s="10"/>
      <c r="B11" s="14"/>
      <c r="C11" s="36"/>
      <c r="D11" s="36">
        <v>0</v>
      </c>
      <c r="E11" s="8">
        <v>0</v>
      </c>
      <c r="F11" s="8">
        <v>0</v>
      </c>
      <c r="G11" s="8">
        <v>0</v>
      </c>
      <c r="H11" s="8">
        <v>0</v>
      </c>
    </row>
    <row r="12" spans="1:9" x14ac:dyDescent="0.25">
      <c r="A12" s="10"/>
      <c r="B12" s="14"/>
      <c r="C12" s="32" t="s">
        <v>58</v>
      </c>
      <c r="D12" s="32">
        <v>0</v>
      </c>
      <c r="E12" s="8">
        <v>0</v>
      </c>
      <c r="F12" s="8">
        <v>0</v>
      </c>
      <c r="G12" s="8">
        <v>0</v>
      </c>
      <c r="H12" s="8">
        <v>0</v>
      </c>
    </row>
    <row r="13" spans="1:9" ht="25.5" x14ac:dyDescent="0.25">
      <c r="A13" s="13">
        <v>5</v>
      </c>
      <c r="B13" s="13"/>
      <c r="C13" s="22" t="s">
        <v>17</v>
      </c>
      <c r="D13" s="22">
        <v>0</v>
      </c>
      <c r="E13" s="8">
        <v>0</v>
      </c>
      <c r="F13" s="8">
        <v>0</v>
      </c>
      <c r="G13" s="8">
        <v>0</v>
      </c>
      <c r="H13" s="8">
        <v>0</v>
      </c>
    </row>
    <row r="14" spans="1:9" ht="25.5" x14ac:dyDescent="0.25">
      <c r="A14" s="14"/>
      <c r="B14" s="14">
        <v>54</v>
      </c>
      <c r="C14" s="23" t="s">
        <v>24</v>
      </c>
      <c r="D14" s="23">
        <v>0</v>
      </c>
      <c r="E14" s="8">
        <v>0</v>
      </c>
      <c r="F14" s="8">
        <v>0</v>
      </c>
      <c r="G14" s="8">
        <v>0</v>
      </c>
      <c r="H14" s="9">
        <v>0</v>
      </c>
    </row>
  </sheetData>
  <mergeCells count="4">
    <mergeCell ref="A1:I1"/>
    <mergeCell ref="A3:I3"/>
    <mergeCell ref="A5:I5"/>
    <mergeCell ref="C2:I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20" sqref="B20"/>
    </sheetView>
  </sheetViews>
  <sheetFormatPr defaultRowHeight="15" x14ac:dyDescent="0.25"/>
  <cols>
    <col min="1" max="3" width="25.28515625" customWidth="1"/>
    <col min="4" max="4" width="25.28515625" hidden="1" customWidth="1"/>
    <col min="5" max="7" width="25.28515625" customWidth="1"/>
  </cols>
  <sheetData>
    <row r="1" spans="1:7" ht="42" customHeight="1" x14ac:dyDescent="0.25">
      <c r="A1" s="188" t="s">
        <v>31</v>
      </c>
      <c r="B1" s="188"/>
      <c r="C1" s="188"/>
      <c r="D1" s="188"/>
      <c r="E1" s="188"/>
      <c r="F1" s="188"/>
      <c r="G1" s="188"/>
    </row>
    <row r="2" spans="1:7" ht="18" customHeight="1" x14ac:dyDescent="0.25">
      <c r="A2" s="212" t="s">
        <v>137</v>
      </c>
      <c r="B2" s="212"/>
      <c r="C2" s="207"/>
      <c r="D2" s="207"/>
      <c r="E2" s="207"/>
      <c r="F2" s="207"/>
      <c r="G2" s="207"/>
    </row>
    <row r="3" spans="1:7" ht="15.75" customHeight="1" x14ac:dyDescent="0.25">
      <c r="A3" s="188" t="s">
        <v>19</v>
      </c>
      <c r="B3" s="188"/>
      <c r="C3" s="188"/>
      <c r="D3" s="188"/>
      <c r="E3" s="188"/>
      <c r="F3" s="188"/>
      <c r="G3" s="188"/>
    </row>
    <row r="4" spans="1:7" ht="18" x14ac:dyDescent="0.25">
      <c r="A4" s="206"/>
      <c r="B4" s="206"/>
      <c r="C4" s="211"/>
      <c r="D4" s="211"/>
      <c r="E4" s="211"/>
      <c r="F4" s="211"/>
      <c r="G4" s="211"/>
    </row>
    <row r="5" spans="1:7" ht="18" customHeight="1" x14ac:dyDescent="0.25">
      <c r="A5" s="188" t="s">
        <v>54</v>
      </c>
      <c r="B5" s="188"/>
      <c r="C5" s="188"/>
      <c r="D5" s="188"/>
      <c r="E5" s="188"/>
      <c r="F5" s="188"/>
      <c r="G5" s="188"/>
    </row>
    <row r="6" spans="1:7" ht="18" x14ac:dyDescent="0.25">
      <c r="A6" s="4"/>
      <c r="B6" s="178"/>
      <c r="C6" s="4"/>
      <c r="D6" s="4"/>
      <c r="E6" s="4"/>
      <c r="F6" s="5"/>
      <c r="G6" s="5"/>
    </row>
    <row r="7" spans="1:7" ht="25.5" x14ac:dyDescent="0.25">
      <c r="A7" s="17" t="s">
        <v>46</v>
      </c>
      <c r="B7" s="17" t="s">
        <v>214</v>
      </c>
      <c r="C7" s="18" t="s">
        <v>213</v>
      </c>
      <c r="D7" s="18" t="s">
        <v>144</v>
      </c>
      <c r="E7" s="18" t="s">
        <v>210</v>
      </c>
      <c r="F7" s="18" t="s">
        <v>32</v>
      </c>
      <c r="G7" s="18" t="s">
        <v>145</v>
      </c>
    </row>
    <row r="8" spans="1:7" x14ac:dyDescent="0.25">
      <c r="A8" s="10" t="s">
        <v>55</v>
      </c>
      <c r="B8" s="10"/>
      <c r="C8" s="8"/>
      <c r="D8" s="8"/>
      <c r="E8" s="8">
        <v>0</v>
      </c>
      <c r="F8" s="8">
        <v>0</v>
      </c>
      <c r="G8" s="8">
        <v>0</v>
      </c>
    </row>
    <row r="9" spans="1:7" ht="25.5" x14ac:dyDescent="0.25">
      <c r="A9" s="10" t="s">
        <v>56</v>
      </c>
      <c r="B9" s="10"/>
      <c r="C9" s="8"/>
      <c r="D9" s="8"/>
      <c r="E9" s="8">
        <v>0</v>
      </c>
      <c r="F9" s="8">
        <v>0</v>
      </c>
      <c r="G9" s="8">
        <v>0</v>
      </c>
    </row>
    <row r="10" spans="1:7" ht="25.5" x14ac:dyDescent="0.25">
      <c r="A10" s="15" t="s">
        <v>57</v>
      </c>
      <c r="B10" s="15"/>
      <c r="C10" s="8"/>
      <c r="D10" s="8"/>
      <c r="E10" s="8">
        <v>0</v>
      </c>
      <c r="F10" s="8">
        <v>0</v>
      </c>
      <c r="G10" s="8">
        <v>0</v>
      </c>
    </row>
    <row r="11" spans="1:7" x14ac:dyDescent="0.25">
      <c r="A11" s="15"/>
      <c r="B11" s="15"/>
      <c r="C11" s="8"/>
      <c r="D11" s="8"/>
      <c r="E11" s="8">
        <v>0</v>
      </c>
      <c r="F11" s="8">
        <v>0</v>
      </c>
      <c r="G11" s="8">
        <v>0</v>
      </c>
    </row>
    <row r="12" spans="1:7" x14ac:dyDescent="0.25">
      <c r="A12" s="10" t="s">
        <v>58</v>
      </c>
      <c r="B12" s="10">
        <f>B13+B15</f>
        <v>115572</v>
      </c>
      <c r="C12" s="8">
        <f>C13+C15</f>
        <v>70750.179999999993</v>
      </c>
      <c r="D12" s="8"/>
      <c r="E12" s="8">
        <f>E13+E15</f>
        <v>38650.949999999997</v>
      </c>
      <c r="F12" s="8">
        <f>F13+F15</f>
        <v>38650.949999999997</v>
      </c>
      <c r="G12" s="8">
        <f>G13+G15</f>
        <v>38650.949999999997</v>
      </c>
    </row>
    <row r="13" spans="1:7" x14ac:dyDescent="0.25">
      <c r="A13" s="22" t="s">
        <v>49</v>
      </c>
      <c r="B13" s="22">
        <v>90667</v>
      </c>
      <c r="C13" s="8">
        <v>44912.18</v>
      </c>
      <c r="D13" s="8">
        <v>12813.45</v>
      </c>
      <c r="E13" s="8">
        <v>12813.45</v>
      </c>
      <c r="F13" s="8">
        <v>12813.45</v>
      </c>
      <c r="G13" s="8">
        <v>12813.45</v>
      </c>
    </row>
    <row r="14" spans="1:7" x14ac:dyDescent="0.25">
      <c r="A14" s="12" t="s">
        <v>50</v>
      </c>
      <c r="B14" s="257">
        <v>90667</v>
      </c>
      <c r="C14" s="8">
        <v>44912.18</v>
      </c>
      <c r="D14" s="8">
        <v>12813.45</v>
      </c>
      <c r="E14" s="8">
        <v>12813.45</v>
      </c>
      <c r="F14" s="8">
        <v>12813.45</v>
      </c>
      <c r="G14" s="8">
        <v>12813.45</v>
      </c>
    </row>
    <row r="15" spans="1:7" x14ac:dyDescent="0.25">
      <c r="A15" s="22" t="s">
        <v>51</v>
      </c>
      <c r="B15" s="22">
        <v>24905</v>
      </c>
      <c r="C15" s="8">
        <v>25838</v>
      </c>
      <c r="D15" s="8">
        <v>25837.5</v>
      </c>
      <c r="E15" s="8">
        <v>25837.5</v>
      </c>
      <c r="F15" s="8">
        <v>25837.5</v>
      </c>
      <c r="G15" s="8">
        <v>25837.5</v>
      </c>
    </row>
    <row r="16" spans="1:7" x14ac:dyDescent="0.25">
      <c r="A16" s="12" t="s">
        <v>52</v>
      </c>
      <c r="B16" s="257">
        <v>24905</v>
      </c>
      <c r="C16" s="8">
        <v>25838</v>
      </c>
      <c r="D16" s="8">
        <v>25837.5</v>
      </c>
      <c r="E16" s="8">
        <v>25837.5</v>
      </c>
      <c r="F16" s="8">
        <v>25837.5</v>
      </c>
      <c r="G16" s="8">
        <v>25837.5</v>
      </c>
    </row>
  </sheetData>
  <mergeCells count="5">
    <mergeCell ref="A1:G1"/>
    <mergeCell ref="A3:G3"/>
    <mergeCell ref="A5:G5"/>
    <mergeCell ref="A4:G4"/>
    <mergeCell ref="A2:G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2"/>
  <sheetViews>
    <sheetView topLeftCell="A175" zoomScaleNormal="100" workbookViewId="0">
      <selection activeCell="J192" sqref="J19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28515625" customWidth="1"/>
    <col min="4" max="5" width="30" customWidth="1"/>
    <col min="6" max="10" width="25.28515625" customWidth="1"/>
  </cols>
  <sheetData>
    <row r="1" spans="1:10" ht="42" customHeight="1" x14ac:dyDescent="0.25">
      <c r="A1" s="188" t="s">
        <v>31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x14ac:dyDescent="0.25">
      <c r="A2" s="4"/>
      <c r="B2" s="4"/>
      <c r="C2" s="212" t="s">
        <v>137</v>
      </c>
      <c r="D2" s="211"/>
      <c r="E2" s="211"/>
      <c r="F2" s="211"/>
      <c r="G2" s="211"/>
      <c r="H2" s="211"/>
      <c r="I2" s="211"/>
      <c r="J2" s="211"/>
    </row>
    <row r="3" spans="1:10" ht="18" customHeight="1" x14ac:dyDescent="0.25">
      <c r="A3" s="188" t="s">
        <v>18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8" x14ac:dyDescent="0.25">
      <c r="A4" s="4"/>
      <c r="B4" s="4"/>
      <c r="C4" s="4"/>
      <c r="D4" s="4"/>
      <c r="E4" s="178"/>
      <c r="F4" s="4"/>
      <c r="G4" s="4"/>
      <c r="H4" s="4"/>
      <c r="I4" s="5"/>
      <c r="J4" s="5"/>
    </row>
    <row r="5" spans="1:10" ht="25.5" x14ac:dyDescent="0.25">
      <c r="A5" s="219" t="s">
        <v>20</v>
      </c>
      <c r="B5" s="220"/>
      <c r="C5" s="221"/>
      <c r="D5" s="17" t="s">
        <v>21</v>
      </c>
      <c r="E5" s="17" t="s">
        <v>214</v>
      </c>
      <c r="F5" s="18" t="s">
        <v>216</v>
      </c>
      <c r="G5" s="18" t="s">
        <v>144</v>
      </c>
      <c r="H5" s="18" t="s">
        <v>32</v>
      </c>
      <c r="I5" s="18" t="s">
        <v>145</v>
      </c>
    </row>
    <row r="6" spans="1:10" ht="25.5" x14ac:dyDescent="0.25">
      <c r="A6" s="213" t="s">
        <v>81</v>
      </c>
      <c r="B6" s="214"/>
      <c r="C6" s="215"/>
      <c r="D6" s="122" t="s">
        <v>82</v>
      </c>
      <c r="E6" s="256">
        <v>656120.93000000005</v>
      </c>
      <c r="F6" s="127">
        <v>761145.47</v>
      </c>
      <c r="G6" s="126">
        <v>775709.62</v>
      </c>
      <c r="H6" s="126">
        <v>776609.62</v>
      </c>
      <c r="I6" s="126">
        <v>776609.62</v>
      </c>
    </row>
    <row r="7" spans="1:10" s="84" customFormat="1" x14ac:dyDescent="0.25">
      <c r="A7" s="216" t="s">
        <v>131</v>
      </c>
      <c r="B7" s="217"/>
      <c r="C7" s="218"/>
      <c r="D7" s="109" t="s">
        <v>83</v>
      </c>
      <c r="E7" s="249">
        <v>2426.9899999999998</v>
      </c>
      <c r="F7" s="111">
        <f>F13+F9</f>
        <v>20740</v>
      </c>
      <c r="G7" s="110">
        <v>2160</v>
      </c>
      <c r="H7" s="110">
        <v>2160</v>
      </c>
      <c r="I7" s="110">
        <v>2160</v>
      </c>
    </row>
    <row r="8" spans="1:10" x14ac:dyDescent="0.25">
      <c r="A8" s="222" t="s">
        <v>84</v>
      </c>
      <c r="B8" s="223"/>
      <c r="C8" s="224"/>
      <c r="D8" s="60" t="s">
        <v>85</v>
      </c>
      <c r="E8" s="249">
        <v>2426.9899999999998</v>
      </c>
      <c r="F8" s="59">
        <v>160</v>
      </c>
      <c r="G8" s="58">
        <v>2160</v>
      </c>
      <c r="H8" s="58">
        <v>2160</v>
      </c>
      <c r="I8" s="58">
        <v>2160</v>
      </c>
    </row>
    <row r="9" spans="1:10" s="81" customFormat="1" x14ac:dyDescent="0.25">
      <c r="A9" s="225">
        <v>3</v>
      </c>
      <c r="B9" s="226"/>
      <c r="C9" s="227"/>
      <c r="D9" s="25" t="s">
        <v>9</v>
      </c>
      <c r="E9" s="249">
        <v>2426.9899999999998</v>
      </c>
      <c r="F9" s="61">
        <v>160</v>
      </c>
      <c r="G9" s="62">
        <v>2160</v>
      </c>
      <c r="H9" s="62">
        <v>2160</v>
      </c>
      <c r="I9" s="62">
        <v>2160</v>
      </c>
    </row>
    <row r="10" spans="1:10" s="81" customFormat="1" x14ac:dyDescent="0.25">
      <c r="A10" s="228">
        <v>32</v>
      </c>
      <c r="B10" s="229"/>
      <c r="C10" s="230"/>
      <c r="D10" s="25" t="s">
        <v>22</v>
      </c>
      <c r="E10" s="249">
        <v>2426.9899999999998</v>
      </c>
      <c r="F10" s="61">
        <v>20580</v>
      </c>
      <c r="G10" s="62">
        <v>2160</v>
      </c>
      <c r="H10" s="62">
        <v>2160</v>
      </c>
      <c r="I10" s="62">
        <v>2160</v>
      </c>
    </row>
    <row r="11" spans="1:10" s="81" customFormat="1" x14ac:dyDescent="0.25">
      <c r="A11" s="136">
        <v>321</v>
      </c>
      <c r="B11" s="82"/>
      <c r="C11" s="83"/>
      <c r="D11" s="25" t="s">
        <v>146</v>
      </c>
      <c r="E11" s="250">
        <v>386.55</v>
      </c>
      <c r="F11" s="61">
        <v>20580</v>
      </c>
      <c r="G11" s="62">
        <v>160</v>
      </c>
      <c r="H11" s="62">
        <v>160</v>
      </c>
      <c r="I11" s="62">
        <v>160</v>
      </c>
    </row>
    <row r="12" spans="1:10" x14ac:dyDescent="0.25">
      <c r="A12" s="133">
        <v>3211</v>
      </c>
      <c r="B12" s="134"/>
      <c r="C12" s="135"/>
      <c r="D12" s="132" t="s">
        <v>147</v>
      </c>
      <c r="E12" s="250">
        <v>386.55</v>
      </c>
      <c r="F12" s="59">
        <v>0</v>
      </c>
      <c r="G12" s="58">
        <v>160</v>
      </c>
      <c r="H12" s="58">
        <v>160</v>
      </c>
      <c r="I12" s="58">
        <v>160</v>
      </c>
    </row>
    <row r="13" spans="1:10" s="81" customFormat="1" ht="25.5" x14ac:dyDescent="0.25">
      <c r="A13" s="136">
        <v>329</v>
      </c>
      <c r="B13" s="82"/>
      <c r="C13" s="83"/>
      <c r="D13" s="25" t="s">
        <v>148</v>
      </c>
      <c r="E13" s="250">
        <v>2040.44</v>
      </c>
      <c r="F13" s="61">
        <v>20580</v>
      </c>
      <c r="G13" s="62">
        <v>2000</v>
      </c>
      <c r="H13" s="62">
        <v>2000</v>
      </c>
      <c r="I13" s="62">
        <v>2000</v>
      </c>
    </row>
    <row r="14" spans="1:10" ht="25.5" x14ac:dyDescent="0.25">
      <c r="A14" s="133">
        <v>3299</v>
      </c>
      <c r="B14" s="134"/>
      <c r="C14" s="135"/>
      <c r="D14" s="132" t="s">
        <v>148</v>
      </c>
      <c r="E14" s="250">
        <v>2040.44</v>
      </c>
      <c r="F14" s="59">
        <v>205820</v>
      </c>
      <c r="G14" s="58">
        <v>2000</v>
      </c>
      <c r="H14" s="58">
        <v>2000</v>
      </c>
      <c r="I14" s="58">
        <v>2000</v>
      </c>
    </row>
    <row r="15" spans="1:10" s="84" customFormat="1" x14ac:dyDescent="0.25">
      <c r="A15" s="216" t="s">
        <v>132</v>
      </c>
      <c r="B15" s="217"/>
      <c r="C15" s="218"/>
      <c r="D15" s="109" t="s">
        <v>86</v>
      </c>
      <c r="E15" s="250">
        <v>15986.64</v>
      </c>
      <c r="F15" s="111">
        <v>41567.85</v>
      </c>
      <c r="G15" s="110">
        <v>41867.85</v>
      </c>
      <c r="H15" s="110">
        <v>41867.85</v>
      </c>
      <c r="I15" s="110">
        <v>41867.85</v>
      </c>
    </row>
    <row r="16" spans="1:10" x14ac:dyDescent="0.25">
      <c r="A16" s="222" t="s">
        <v>84</v>
      </c>
      <c r="B16" s="223"/>
      <c r="C16" s="224"/>
      <c r="D16" s="60" t="s">
        <v>85</v>
      </c>
      <c r="E16" s="250">
        <v>0</v>
      </c>
      <c r="F16" s="61">
        <v>0</v>
      </c>
      <c r="G16" s="62">
        <v>0</v>
      </c>
      <c r="H16" s="62">
        <v>0</v>
      </c>
      <c r="I16" s="62">
        <v>0</v>
      </c>
    </row>
    <row r="17" spans="1:9" s="81" customFormat="1" ht="14.25" customHeight="1" x14ac:dyDescent="0.25">
      <c r="A17" s="225">
        <v>3</v>
      </c>
      <c r="B17" s="226"/>
      <c r="C17" s="227"/>
      <c r="D17" s="150" t="s">
        <v>9</v>
      </c>
      <c r="E17" s="250">
        <v>0</v>
      </c>
      <c r="F17" s="61">
        <v>0</v>
      </c>
      <c r="G17" s="62">
        <v>0</v>
      </c>
      <c r="H17" s="62">
        <v>0</v>
      </c>
      <c r="I17" s="62">
        <v>0</v>
      </c>
    </row>
    <row r="18" spans="1:9" s="81" customFormat="1" ht="15" customHeight="1" x14ac:dyDescent="0.25">
      <c r="A18" s="148">
        <v>32</v>
      </c>
      <c r="B18" s="149"/>
      <c r="C18" s="150"/>
      <c r="D18" s="150" t="s">
        <v>22</v>
      </c>
      <c r="E18" s="250">
        <v>0</v>
      </c>
      <c r="F18" s="61">
        <v>0</v>
      </c>
      <c r="G18" s="62">
        <v>0</v>
      </c>
      <c r="H18" s="62">
        <v>0</v>
      </c>
      <c r="I18" s="168">
        <v>0</v>
      </c>
    </row>
    <row r="19" spans="1:9" ht="15" customHeight="1" x14ac:dyDescent="0.25">
      <c r="A19" s="130">
        <v>3222</v>
      </c>
      <c r="B19" s="131"/>
      <c r="C19" s="132"/>
      <c r="D19" s="132" t="s">
        <v>149</v>
      </c>
      <c r="E19" s="250">
        <v>0</v>
      </c>
      <c r="F19" s="59">
        <v>0</v>
      </c>
      <c r="G19" s="58">
        <v>0</v>
      </c>
      <c r="H19" s="58">
        <v>0</v>
      </c>
      <c r="I19" s="68">
        <v>0</v>
      </c>
    </row>
    <row r="20" spans="1:9" ht="25.5" x14ac:dyDescent="0.25">
      <c r="A20" s="225" t="s">
        <v>87</v>
      </c>
      <c r="B20" s="231"/>
      <c r="C20" s="232"/>
      <c r="D20" s="25" t="s">
        <v>88</v>
      </c>
      <c r="E20" s="250">
        <v>0</v>
      </c>
      <c r="F20" s="61">
        <v>2389</v>
      </c>
      <c r="G20" s="62">
        <v>2389</v>
      </c>
      <c r="H20" s="62">
        <v>2389</v>
      </c>
      <c r="I20" s="62">
        <v>2389</v>
      </c>
    </row>
    <row r="21" spans="1:9" s="81" customFormat="1" x14ac:dyDescent="0.25">
      <c r="A21" s="225">
        <v>3</v>
      </c>
      <c r="B21" s="231"/>
      <c r="C21" s="232"/>
      <c r="D21" s="150" t="s">
        <v>9</v>
      </c>
      <c r="E21" s="250">
        <v>0</v>
      </c>
      <c r="F21" s="61">
        <v>2389</v>
      </c>
      <c r="G21" s="62">
        <v>2389</v>
      </c>
      <c r="H21" s="62">
        <v>2389</v>
      </c>
      <c r="I21" s="62">
        <v>2389</v>
      </c>
    </row>
    <row r="22" spans="1:9" s="81" customFormat="1" ht="15" customHeight="1" x14ac:dyDescent="0.25">
      <c r="A22" s="225">
        <v>32</v>
      </c>
      <c r="B22" s="231"/>
      <c r="C22" s="232"/>
      <c r="D22" s="150" t="s">
        <v>22</v>
      </c>
      <c r="E22" s="250">
        <v>0</v>
      </c>
      <c r="F22" s="61">
        <v>2389</v>
      </c>
      <c r="G22" s="62">
        <v>2389</v>
      </c>
      <c r="H22" s="62">
        <v>2389</v>
      </c>
      <c r="I22" s="62">
        <v>2389</v>
      </c>
    </row>
    <row r="23" spans="1:9" ht="15" customHeight="1" x14ac:dyDescent="0.25">
      <c r="A23" s="130">
        <v>3222</v>
      </c>
      <c r="B23" s="128"/>
      <c r="C23" s="129"/>
      <c r="D23" s="132" t="s">
        <v>150</v>
      </c>
      <c r="E23" s="250">
        <v>0</v>
      </c>
      <c r="F23" s="59">
        <v>2389</v>
      </c>
      <c r="G23" s="58">
        <v>2389</v>
      </c>
      <c r="H23" s="58">
        <v>2389</v>
      </c>
      <c r="I23" s="58">
        <v>2389</v>
      </c>
    </row>
    <row r="24" spans="1:9" ht="25.5" x14ac:dyDescent="0.25">
      <c r="A24" s="225" t="s">
        <v>89</v>
      </c>
      <c r="B24" s="231"/>
      <c r="C24" s="232"/>
      <c r="D24" s="25" t="s">
        <v>90</v>
      </c>
      <c r="E24" s="250">
        <v>0</v>
      </c>
      <c r="F24" s="61">
        <v>664</v>
      </c>
      <c r="G24" s="62">
        <v>964</v>
      </c>
      <c r="H24" s="80">
        <v>964</v>
      </c>
      <c r="I24" s="91">
        <v>964</v>
      </c>
    </row>
    <row r="25" spans="1:9" s="81" customFormat="1" x14ac:dyDescent="0.25">
      <c r="A25" s="228">
        <v>3</v>
      </c>
      <c r="B25" s="229"/>
      <c r="C25" s="230"/>
      <c r="D25" s="150" t="s">
        <v>9</v>
      </c>
      <c r="E25" s="250">
        <v>0</v>
      </c>
      <c r="F25" s="61">
        <v>664</v>
      </c>
      <c r="G25" s="62">
        <v>964</v>
      </c>
      <c r="H25" s="62">
        <v>964</v>
      </c>
      <c r="I25" s="168">
        <v>964</v>
      </c>
    </row>
    <row r="26" spans="1:9" s="81" customFormat="1" x14ac:dyDescent="0.25">
      <c r="A26" s="140">
        <v>32</v>
      </c>
      <c r="B26" s="151"/>
      <c r="C26" s="152"/>
      <c r="D26" s="150" t="s">
        <v>22</v>
      </c>
      <c r="E26" s="250">
        <v>0</v>
      </c>
      <c r="F26" s="61">
        <v>664</v>
      </c>
      <c r="G26" s="62">
        <v>964</v>
      </c>
      <c r="H26" s="62">
        <v>964</v>
      </c>
      <c r="I26" s="168">
        <v>964</v>
      </c>
    </row>
    <row r="27" spans="1:9" ht="25.5" x14ac:dyDescent="0.25">
      <c r="A27" s="133">
        <v>3222</v>
      </c>
      <c r="B27" s="134"/>
      <c r="C27" s="135"/>
      <c r="D27" s="132" t="s">
        <v>151</v>
      </c>
      <c r="E27" s="250">
        <v>0</v>
      </c>
      <c r="F27" s="59">
        <v>664</v>
      </c>
      <c r="G27" s="58">
        <v>964</v>
      </c>
      <c r="H27" s="58">
        <v>964</v>
      </c>
      <c r="I27" s="68">
        <v>964</v>
      </c>
    </row>
    <row r="28" spans="1:9" ht="25.5" x14ac:dyDescent="0.25">
      <c r="A28" s="228" t="s">
        <v>91</v>
      </c>
      <c r="B28" s="233"/>
      <c r="C28" s="234"/>
      <c r="D28" s="25" t="s">
        <v>217</v>
      </c>
      <c r="E28" s="250">
        <v>3408.31</v>
      </c>
      <c r="F28" s="61">
        <v>8627</v>
      </c>
      <c r="G28" s="62">
        <v>8627</v>
      </c>
      <c r="H28" s="90">
        <v>8627</v>
      </c>
      <c r="I28" s="90">
        <v>8627</v>
      </c>
    </row>
    <row r="29" spans="1:9" s="81" customFormat="1" x14ac:dyDescent="0.25">
      <c r="A29" s="140">
        <v>3</v>
      </c>
      <c r="B29" s="151"/>
      <c r="C29" s="152"/>
      <c r="D29" s="150" t="s">
        <v>9</v>
      </c>
      <c r="E29" s="250">
        <v>3408.31</v>
      </c>
      <c r="F29" s="61">
        <v>8627</v>
      </c>
      <c r="G29" s="62">
        <v>8627</v>
      </c>
      <c r="H29" s="88">
        <v>8627</v>
      </c>
      <c r="I29" s="88">
        <v>8627</v>
      </c>
    </row>
    <row r="30" spans="1:9" s="81" customFormat="1" x14ac:dyDescent="0.25">
      <c r="A30" s="140">
        <v>32</v>
      </c>
      <c r="B30" s="151"/>
      <c r="C30" s="152"/>
      <c r="D30" s="150" t="s">
        <v>22</v>
      </c>
      <c r="E30" s="250">
        <v>3408.31</v>
      </c>
      <c r="F30" s="61">
        <v>8627</v>
      </c>
      <c r="G30" s="62">
        <v>8627</v>
      </c>
      <c r="H30" s="88">
        <v>8627</v>
      </c>
      <c r="I30" s="88">
        <v>8627</v>
      </c>
    </row>
    <row r="31" spans="1:9" x14ac:dyDescent="0.25">
      <c r="A31" s="133">
        <v>3222</v>
      </c>
      <c r="B31" s="134"/>
      <c r="C31" s="135"/>
      <c r="D31" s="132" t="s">
        <v>149</v>
      </c>
      <c r="E31" s="250">
        <v>3408.31</v>
      </c>
      <c r="F31" s="59">
        <v>8627</v>
      </c>
      <c r="G31" s="58">
        <v>8627</v>
      </c>
      <c r="H31" s="87">
        <v>8627</v>
      </c>
      <c r="I31" s="87">
        <v>8627</v>
      </c>
    </row>
    <row r="32" spans="1:9" ht="25.5" x14ac:dyDescent="0.25">
      <c r="A32" s="228" t="s">
        <v>92</v>
      </c>
      <c r="B32" s="233"/>
      <c r="C32" s="234"/>
      <c r="D32" s="25" t="s">
        <v>93</v>
      </c>
      <c r="E32" s="250">
        <v>0</v>
      </c>
      <c r="F32" s="61">
        <v>9887.85</v>
      </c>
      <c r="G32" s="62">
        <v>9887.85</v>
      </c>
      <c r="H32" s="62">
        <v>9887.85</v>
      </c>
      <c r="I32" s="62">
        <v>9887.85</v>
      </c>
    </row>
    <row r="33" spans="1:9" s="81" customFormat="1" x14ac:dyDescent="0.25">
      <c r="A33" s="140">
        <v>3</v>
      </c>
      <c r="B33" s="151"/>
      <c r="C33" s="152"/>
      <c r="D33" s="150" t="s">
        <v>9</v>
      </c>
      <c r="E33" s="250">
        <v>0</v>
      </c>
      <c r="F33" s="61">
        <v>9887.85</v>
      </c>
      <c r="G33" s="62">
        <v>9887.85</v>
      </c>
      <c r="H33" s="62">
        <v>9887.85</v>
      </c>
      <c r="I33" s="62">
        <v>9887.85</v>
      </c>
    </row>
    <row r="34" spans="1:9" s="81" customFormat="1" x14ac:dyDescent="0.25">
      <c r="A34" s="140">
        <v>32</v>
      </c>
      <c r="B34" s="151"/>
      <c r="C34" s="152"/>
      <c r="D34" s="150" t="s">
        <v>22</v>
      </c>
      <c r="E34" s="250">
        <v>0</v>
      </c>
      <c r="F34" s="61">
        <v>9887.85</v>
      </c>
      <c r="G34" s="62">
        <v>9887.85</v>
      </c>
      <c r="H34" s="62">
        <v>9887.85</v>
      </c>
      <c r="I34" s="62">
        <v>9887.85</v>
      </c>
    </row>
    <row r="35" spans="1:9" x14ac:dyDescent="0.25">
      <c r="A35" s="134">
        <v>3222</v>
      </c>
      <c r="B35" s="134"/>
      <c r="C35" s="134"/>
      <c r="D35" s="132" t="s">
        <v>149</v>
      </c>
      <c r="E35" s="250">
        <v>0</v>
      </c>
      <c r="F35" s="59">
        <v>9887.85</v>
      </c>
      <c r="G35" s="58">
        <v>9887.85</v>
      </c>
      <c r="H35" s="58">
        <v>9887.85</v>
      </c>
      <c r="I35" s="58">
        <v>9887.85</v>
      </c>
    </row>
    <row r="36" spans="1:9" x14ac:dyDescent="0.25">
      <c r="A36" s="235" t="s">
        <v>94</v>
      </c>
      <c r="B36" s="235"/>
      <c r="C36" s="235"/>
      <c r="D36" s="64" t="s">
        <v>95</v>
      </c>
      <c r="E36" s="250">
        <v>12578.33</v>
      </c>
      <c r="F36" s="61">
        <v>20000</v>
      </c>
      <c r="G36" s="62">
        <v>20000</v>
      </c>
      <c r="H36" s="62">
        <v>20000</v>
      </c>
      <c r="I36" s="62">
        <v>20000</v>
      </c>
    </row>
    <row r="37" spans="1:9" s="81" customFormat="1" x14ac:dyDescent="0.25">
      <c r="A37" s="140">
        <v>3</v>
      </c>
      <c r="B37" s="151"/>
      <c r="C37" s="152"/>
      <c r="D37" s="150" t="s">
        <v>9</v>
      </c>
      <c r="E37" s="250">
        <v>12578.33</v>
      </c>
      <c r="F37" s="61">
        <v>20000</v>
      </c>
      <c r="G37" s="62">
        <v>20000</v>
      </c>
      <c r="H37" s="88">
        <v>20000</v>
      </c>
      <c r="I37" s="88">
        <v>20000</v>
      </c>
    </row>
    <row r="38" spans="1:9" s="81" customFormat="1" x14ac:dyDescent="0.25">
      <c r="A38" s="140">
        <v>32</v>
      </c>
      <c r="B38" s="151"/>
      <c r="C38" s="152"/>
      <c r="D38" s="150" t="s">
        <v>22</v>
      </c>
      <c r="E38" s="250">
        <v>12578.33</v>
      </c>
      <c r="F38" s="61">
        <v>20000</v>
      </c>
      <c r="G38" s="62">
        <v>20000</v>
      </c>
      <c r="H38" s="88">
        <v>20000</v>
      </c>
      <c r="I38" s="88">
        <v>20000</v>
      </c>
    </row>
    <row r="39" spans="1:9" x14ac:dyDescent="0.25">
      <c r="A39" s="133">
        <v>3222</v>
      </c>
      <c r="B39" s="134"/>
      <c r="C39" s="135"/>
      <c r="D39" s="132" t="s">
        <v>149</v>
      </c>
      <c r="E39" s="250">
        <v>12578.33</v>
      </c>
      <c r="F39" s="61">
        <v>20000</v>
      </c>
      <c r="G39" s="58">
        <v>20000</v>
      </c>
      <c r="H39" s="87">
        <v>20000</v>
      </c>
      <c r="I39" s="87">
        <v>20000</v>
      </c>
    </row>
    <row r="40" spans="1:9" s="84" customFormat="1" ht="25.5" customHeight="1" x14ac:dyDescent="0.25">
      <c r="A40" s="216" t="s">
        <v>133</v>
      </c>
      <c r="B40" s="217"/>
      <c r="C40" s="218"/>
      <c r="D40" s="115" t="s">
        <v>99</v>
      </c>
      <c r="E40" s="250">
        <v>577767.98</v>
      </c>
      <c r="F40" s="113">
        <v>653188.43999999994</v>
      </c>
      <c r="G40" s="112">
        <v>658392.68999999994</v>
      </c>
      <c r="H40" s="114">
        <v>658392.68999999994</v>
      </c>
      <c r="I40" s="114">
        <v>658392.68999999994</v>
      </c>
    </row>
    <row r="41" spans="1:9" ht="15" customHeight="1" x14ac:dyDescent="0.25">
      <c r="A41" s="236" t="s">
        <v>84</v>
      </c>
      <c r="B41" s="237"/>
      <c r="C41" s="238"/>
      <c r="D41" s="25" t="s">
        <v>85</v>
      </c>
      <c r="E41" s="250">
        <v>0</v>
      </c>
      <c r="F41" s="61">
        <v>25170</v>
      </c>
      <c r="G41" s="62">
        <v>3930.65</v>
      </c>
      <c r="H41" s="62">
        <v>3930.65</v>
      </c>
      <c r="I41" s="62">
        <v>3930.65</v>
      </c>
    </row>
    <row r="42" spans="1:9" s="81" customFormat="1" x14ac:dyDescent="0.25">
      <c r="A42" s="225">
        <v>3</v>
      </c>
      <c r="B42" s="226"/>
      <c r="C42" s="227"/>
      <c r="D42" s="169" t="s">
        <v>9</v>
      </c>
      <c r="E42" s="250">
        <v>0</v>
      </c>
      <c r="F42" s="61">
        <v>25170</v>
      </c>
      <c r="G42" s="62">
        <v>3930.65</v>
      </c>
      <c r="H42" s="88">
        <v>3930.65</v>
      </c>
      <c r="I42" s="88">
        <v>3930.65</v>
      </c>
    </row>
    <row r="43" spans="1:9" s="81" customFormat="1" x14ac:dyDescent="0.25">
      <c r="A43" s="228">
        <v>32</v>
      </c>
      <c r="B43" s="229"/>
      <c r="C43" s="230"/>
      <c r="D43" s="150" t="s">
        <v>22</v>
      </c>
      <c r="E43" s="250">
        <v>0</v>
      </c>
      <c r="F43" s="61">
        <v>24772</v>
      </c>
      <c r="G43" s="62">
        <v>3930.65</v>
      </c>
      <c r="H43" s="88">
        <v>3930.65</v>
      </c>
      <c r="I43" s="88">
        <v>3930.65</v>
      </c>
    </row>
    <row r="44" spans="1:9" s="81" customFormat="1" ht="25.5" x14ac:dyDescent="0.25">
      <c r="A44" s="140">
        <v>329</v>
      </c>
      <c r="B44" s="151"/>
      <c r="C44" s="152"/>
      <c r="D44" s="150" t="s">
        <v>148</v>
      </c>
      <c r="E44" s="250">
        <v>0</v>
      </c>
      <c r="F44" s="61">
        <v>3930.65</v>
      </c>
      <c r="G44" s="62">
        <v>3930.65</v>
      </c>
      <c r="H44" s="88">
        <v>3930.65</v>
      </c>
      <c r="I44" s="88">
        <v>3930.65</v>
      </c>
    </row>
    <row r="45" spans="1:9" x14ac:dyDescent="0.25">
      <c r="A45" s="144">
        <v>3292</v>
      </c>
      <c r="B45" s="145"/>
      <c r="C45" s="146"/>
      <c r="D45" s="143" t="s">
        <v>152</v>
      </c>
      <c r="E45" s="250">
        <v>0</v>
      </c>
      <c r="F45" s="59">
        <v>3930.65</v>
      </c>
      <c r="G45" s="58">
        <v>3930.65</v>
      </c>
      <c r="H45" s="87">
        <v>3930.65</v>
      </c>
      <c r="I45" s="87">
        <v>3930.65</v>
      </c>
    </row>
    <row r="46" spans="1:9" s="81" customFormat="1" x14ac:dyDescent="0.25">
      <c r="A46" s="179">
        <v>34</v>
      </c>
      <c r="B46" s="181"/>
      <c r="C46" s="182"/>
      <c r="D46" s="180" t="s">
        <v>71</v>
      </c>
      <c r="E46" s="250">
        <v>0</v>
      </c>
      <c r="F46" s="61">
        <v>398</v>
      </c>
      <c r="G46" s="62">
        <v>0</v>
      </c>
      <c r="H46" s="88">
        <v>0</v>
      </c>
      <c r="I46" s="88">
        <v>0</v>
      </c>
    </row>
    <row r="47" spans="1:9" s="84" customFormat="1" x14ac:dyDescent="0.25">
      <c r="A47" s="228" t="s">
        <v>100</v>
      </c>
      <c r="B47" s="239"/>
      <c r="C47" s="240"/>
      <c r="D47" s="65" t="s">
        <v>101</v>
      </c>
      <c r="E47" s="250">
        <v>24892.13</v>
      </c>
      <c r="F47" s="61">
        <v>25925.1</v>
      </c>
      <c r="G47" s="62">
        <v>26443.599999999999</v>
      </c>
      <c r="H47" s="62">
        <v>26443.599999999999</v>
      </c>
      <c r="I47" s="62">
        <v>26443.599999999999</v>
      </c>
    </row>
    <row r="48" spans="1:9" s="81" customFormat="1" x14ac:dyDescent="0.25">
      <c r="A48" s="140">
        <v>3</v>
      </c>
      <c r="B48" s="151"/>
      <c r="C48" s="152"/>
      <c r="D48" s="150" t="s">
        <v>9</v>
      </c>
      <c r="E48" s="250">
        <v>24892.13</v>
      </c>
      <c r="F48" s="61">
        <v>25925.1</v>
      </c>
      <c r="G48" s="62">
        <v>26443.599999999999</v>
      </c>
      <c r="H48" s="62">
        <v>26443.599999999999</v>
      </c>
      <c r="I48" s="62">
        <v>26443.599999999999</v>
      </c>
    </row>
    <row r="49" spans="1:9" s="81" customFormat="1" x14ac:dyDescent="0.25">
      <c r="A49" s="140">
        <v>32</v>
      </c>
      <c r="B49" s="151"/>
      <c r="C49" s="152"/>
      <c r="D49" s="150" t="s">
        <v>22</v>
      </c>
      <c r="E49" s="250">
        <v>24892.13</v>
      </c>
      <c r="F49" s="61">
        <v>25515.16</v>
      </c>
      <c r="G49" s="62">
        <v>26025.46</v>
      </c>
      <c r="H49" s="62">
        <v>26025.46</v>
      </c>
      <c r="I49" s="62">
        <v>26025.46</v>
      </c>
    </row>
    <row r="50" spans="1:9" s="81" customFormat="1" x14ac:dyDescent="0.25">
      <c r="A50" s="140">
        <v>321</v>
      </c>
      <c r="B50" s="151"/>
      <c r="C50" s="152"/>
      <c r="D50" s="150" t="s">
        <v>146</v>
      </c>
      <c r="E50" s="250">
        <v>3973.82</v>
      </c>
      <c r="F50" s="61">
        <f>F51+F52+F53</f>
        <v>1663.71</v>
      </c>
      <c r="G50" s="62">
        <v>2381.12</v>
      </c>
      <c r="H50" s="62">
        <v>2381.12</v>
      </c>
      <c r="I50" s="62">
        <v>2381.12</v>
      </c>
    </row>
    <row r="51" spans="1:9" x14ac:dyDescent="0.25">
      <c r="A51" s="144">
        <v>3211</v>
      </c>
      <c r="B51" s="145"/>
      <c r="C51" s="146"/>
      <c r="D51" s="143" t="s">
        <v>147</v>
      </c>
      <c r="E51" s="250">
        <v>2669.6</v>
      </c>
      <c r="F51" s="59">
        <v>1433.71</v>
      </c>
      <c r="G51" s="58">
        <v>1441.39</v>
      </c>
      <c r="H51" s="58">
        <v>1441.39</v>
      </c>
      <c r="I51" s="58">
        <v>1441.39</v>
      </c>
    </row>
    <row r="52" spans="1:9" x14ac:dyDescent="0.25">
      <c r="A52" s="144">
        <v>3213</v>
      </c>
      <c r="B52" s="145"/>
      <c r="C52" s="146"/>
      <c r="D52" s="143" t="s">
        <v>191</v>
      </c>
      <c r="E52" s="250">
        <v>1304.22</v>
      </c>
      <c r="F52" s="59">
        <v>230</v>
      </c>
      <c r="G52" s="58">
        <v>800</v>
      </c>
      <c r="H52" s="58">
        <v>800</v>
      </c>
      <c r="I52" s="58">
        <v>800</v>
      </c>
    </row>
    <row r="53" spans="1:9" x14ac:dyDescent="0.25">
      <c r="A53" s="144">
        <v>3211</v>
      </c>
      <c r="B53" s="145"/>
      <c r="C53" s="146"/>
      <c r="D53" s="143" t="s">
        <v>147</v>
      </c>
      <c r="E53" s="250">
        <v>0</v>
      </c>
      <c r="F53" s="59">
        <v>0</v>
      </c>
      <c r="G53" s="58">
        <v>139.72999999999999</v>
      </c>
      <c r="H53" s="58">
        <v>139.72999999999999</v>
      </c>
      <c r="I53" s="58">
        <v>139.72999999999999</v>
      </c>
    </row>
    <row r="54" spans="1:9" s="81" customFormat="1" x14ac:dyDescent="0.25">
      <c r="A54" s="140">
        <v>322</v>
      </c>
      <c r="B54" s="151"/>
      <c r="C54" s="152"/>
      <c r="D54" s="150" t="s">
        <v>153</v>
      </c>
      <c r="E54" s="250">
        <v>10805.43</v>
      </c>
      <c r="F54" s="61">
        <f>F55+F56+F57+F58+F59+F60</f>
        <v>9544.27</v>
      </c>
      <c r="G54" s="62">
        <v>9907.64</v>
      </c>
      <c r="H54" s="62">
        <v>9907.64</v>
      </c>
      <c r="I54" s="62">
        <v>9907.64</v>
      </c>
    </row>
    <row r="55" spans="1:9" ht="25.5" x14ac:dyDescent="0.25">
      <c r="A55" s="144">
        <v>3221</v>
      </c>
      <c r="B55" s="145"/>
      <c r="C55" s="146"/>
      <c r="D55" s="143" t="s">
        <v>155</v>
      </c>
      <c r="E55" s="250">
        <v>3418</v>
      </c>
      <c r="F55" s="59">
        <v>1412.54</v>
      </c>
      <c r="G55" s="58">
        <v>1412.54</v>
      </c>
      <c r="H55" s="58">
        <v>1412.54</v>
      </c>
      <c r="I55" s="58">
        <v>1412.54</v>
      </c>
    </row>
    <row r="56" spans="1:9" x14ac:dyDescent="0.25">
      <c r="A56" s="144">
        <v>3223</v>
      </c>
      <c r="B56" s="145"/>
      <c r="C56" s="146"/>
      <c r="D56" s="143" t="s">
        <v>192</v>
      </c>
      <c r="E56" s="250">
        <v>5132.3999999999996</v>
      </c>
      <c r="F56" s="59">
        <v>6417.36</v>
      </c>
      <c r="G56" s="58">
        <v>6417.36</v>
      </c>
      <c r="H56" s="58">
        <v>6417.36</v>
      </c>
      <c r="I56" s="58">
        <v>6417.36</v>
      </c>
    </row>
    <row r="57" spans="1:9" ht="25.5" x14ac:dyDescent="0.25">
      <c r="A57" s="144">
        <v>3224</v>
      </c>
      <c r="B57" s="145"/>
      <c r="C57" s="146"/>
      <c r="D57" s="143" t="s">
        <v>193</v>
      </c>
      <c r="E57" s="250">
        <v>1464.1</v>
      </c>
      <c r="F57" s="59">
        <v>1579.49</v>
      </c>
      <c r="G57" s="58">
        <v>1579.49</v>
      </c>
      <c r="H57" s="58">
        <v>1579.49</v>
      </c>
      <c r="I57" s="58">
        <v>1579.49</v>
      </c>
    </row>
    <row r="58" spans="1:9" x14ac:dyDescent="0.25">
      <c r="A58" s="50">
        <v>3225</v>
      </c>
      <c r="B58" s="51"/>
      <c r="C58" s="52"/>
      <c r="D58" s="24" t="s">
        <v>194</v>
      </c>
      <c r="E58" s="250">
        <v>525.92999999999995</v>
      </c>
      <c r="F58" s="59">
        <v>75.2</v>
      </c>
      <c r="G58" s="58">
        <v>300</v>
      </c>
      <c r="H58" s="58">
        <v>300</v>
      </c>
      <c r="I58" s="58">
        <v>300</v>
      </c>
    </row>
    <row r="59" spans="1:9" ht="25.5" x14ac:dyDescent="0.25">
      <c r="A59" s="144">
        <v>3227</v>
      </c>
      <c r="B59" s="145"/>
      <c r="C59" s="146"/>
      <c r="D59" s="143" t="s">
        <v>177</v>
      </c>
      <c r="E59" s="250">
        <v>265</v>
      </c>
      <c r="F59" s="59">
        <v>59.68</v>
      </c>
      <c r="G59" s="58">
        <v>59.68</v>
      </c>
      <c r="H59" s="58">
        <v>59.68</v>
      </c>
      <c r="I59" s="58">
        <v>59.68</v>
      </c>
    </row>
    <row r="60" spans="1:9" x14ac:dyDescent="0.25">
      <c r="A60" s="144">
        <v>3222</v>
      </c>
      <c r="B60" s="145"/>
      <c r="C60" s="146"/>
      <c r="D60" s="143" t="s">
        <v>149</v>
      </c>
      <c r="E60" s="250">
        <v>0</v>
      </c>
      <c r="F60" s="59">
        <v>0</v>
      </c>
      <c r="G60" s="58">
        <v>138.57</v>
      </c>
      <c r="H60" s="58">
        <v>138.57</v>
      </c>
      <c r="I60" s="58">
        <v>138.57</v>
      </c>
    </row>
    <row r="61" spans="1:9" s="81" customFormat="1" x14ac:dyDescent="0.25">
      <c r="A61" s="140">
        <v>323</v>
      </c>
      <c r="B61" s="151"/>
      <c r="C61" s="152"/>
      <c r="D61" s="150" t="s">
        <v>110</v>
      </c>
      <c r="E61" s="250">
        <v>8570.65</v>
      </c>
      <c r="F61" s="61">
        <f>F62+F63+F64+F65+F66+F67</f>
        <v>13088.393</v>
      </c>
      <c r="G61" s="62">
        <v>12427.4</v>
      </c>
      <c r="H61" s="62">
        <v>12427.4</v>
      </c>
      <c r="I61" s="62">
        <v>12427.4</v>
      </c>
    </row>
    <row r="62" spans="1:9" s="153" customFormat="1" x14ac:dyDescent="0.25">
      <c r="A62" s="144">
        <v>3231</v>
      </c>
      <c r="B62" s="145"/>
      <c r="C62" s="146"/>
      <c r="D62" s="143" t="s">
        <v>195</v>
      </c>
      <c r="E62" s="251">
        <v>1205.82</v>
      </c>
      <c r="F62" s="59">
        <v>1087.01</v>
      </c>
      <c r="G62" s="58">
        <v>1087.01</v>
      </c>
      <c r="H62" s="58">
        <v>1087.01</v>
      </c>
      <c r="I62" s="58">
        <v>1087.01</v>
      </c>
    </row>
    <row r="63" spans="1:9" s="153" customFormat="1" ht="25.5" x14ac:dyDescent="0.25">
      <c r="A63" s="144">
        <v>3232</v>
      </c>
      <c r="B63" s="145"/>
      <c r="C63" s="146"/>
      <c r="D63" s="143" t="s">
        <v>196</v>
      </c>
      <c r="E63" s="251">
        <v>1265.52</v>
      </c>
      <c r="F63" s="59">
        <v>3356.7330000000002</v>
      </c>
      <c r="G63" s="58">
        <v>2707.61</v>
      </c>
      <c r="H63" s="58">
        <v>2707.61</v>
      </c>
      <c r="I63" s="58">
        <v>2707.61</v>
      </c>
    </row>
    <row r="64" spans="1:9" s="153" customFormat="1" x14ac:dyDescent="0.25">
      <c r="A64" s="144">
        <v>3234</v>
      </c>
      <c r="B64" s="145"/>
      <c r="C64" s="146"/>
      <c r="D64" s="143" t="s">
        <v>197</v>
      </c>
      <c r="E64" s="251">
        <v>841.61</v>
      </c>
      <c r="F64" s="59">
        <v>2849.38</v>
      </c>
      <c r="G64" s="58">
        <v>2986.96</v>
      </c>
      <c r="H64" s="58">
        <v>2986.96</v>
      </c>
      <c r="I64" s="58">
        <v>2986.96</v>
      </c>
    </row>
    <row r="65" spans="1:9" s="153" customFormat="1" x14ac:dyDescent="0.25">
      <c r="A65" s="144">
        <v>3236</v>
      </c>
      <c r="B65" s="145"/>
      <c r="C65" s="146"/>
      <c r="D65" s="143" t="s">
        <v>198</v>
      </c>
      <c r="E65" s="251">
        <v>1213.71</v>
      </c>
      <c r="F65" s="59">
        <v>1378.8</v>
      </c>
      <c r="G65" s="58">
        <v>1335</v>
      </c>
      <c r="H65" s="58">
        <v>1335</v>
      </c>
      <c r="I65" s="58">
        <v>1335</v>
      </c>
    </row>
    <row r="66" spans="1:9" s="153" customFormat="1" x14ac:dyDescent="0.25">
      <c r="A66" s="144">
        <v>3237</v>
      </c>
      <c r="B66" s="145"/>
      <c r="C66" s="146"/>
      <c r="D66" s="143" t="s">
        <v>175</v>
      </c>
      <c r="E66" s="251">
        <v>863.82</v>
      </c>
      <c r="F66" s="59">
        <v>1893.75</v>
      </c>
      <c r="G66" s="58">
        <v>2182.8000000000002</v>
      </c>
      <c r="H66" s="58">
        <v>2182.8000000000002</v>
      </c>
      <c r="I66" s="58">
        <v>2182.8000000000002</v>
      </c>
    </row>
    <row r="67" spans="1:9" s="153" customFormat="1" x14ac:dyDescent="0.25">
      <c r="A67" s="144">
        <v>3238</v>
      </c>
      <c r="B67" s="145"/>
      <c r="C67" s="146"/>
      <c r="D67" s="143" t="s">
        <v>199</v>
      </c>
      <c r="E67" s="251">
        <v>1571.69</v>
      </c>
      <c r="F67" s="59">
        <v>2522.7199999999998</v>
      </c>
      <c r="G67" s="58">
        <v>1952.01</v>
      </c>
      <c r="H67" s="58">
        <v>1952.01</v>
      </c>
      <c r="I67" s="58">
        <v>1952.01</v>
      </c>
    </row>
    <row r="68" spans="1:9" s="153" customFormat="1" x14ac:dyDescent="0.25">
      <c r="A68" s="144">
        <v>3239</v>
      </c>
      <c r="B68" s="145"/>
      <c r="C68" s="146"/>
      <c r="D68" s="143" t="s">
        <v>200</v>
      </c>
      <c r="E68" s="251">
        <v>1608.48</v>
      </c>
      <c r="F68" s="59">
        <v>79.349999999999994</v>
      </c>
      <c r="G68" s="58">
        <v>176.01</v>
      </c>
      <c r="H68" s="58">
        <v>176.01</v>
      </c>
      <c r="I68" s="58">
        <v>176.01</v>
      </c>
    </row>
    <row r="69" spans="1:9" s="81" customFormat="1" ht="25.5" x14ac:dyDescent="0.25">
      <c r="A69" s="140">
        <v>329</v>
      </c>
      <c r="B69" s="151"/>
      <c r="C69" s="152"/>
      <c r="D69" s="150" t="s">
        <v>148</v>
      </c>
      <c r="E69" s="250">
        <v>1044.23</v>
      </c>
      <c r="F69" s="61">
        <f>F70+F71</f>
        <v>1309.3</v>
      </c>
      <c r="G69" s="62">
        <v>1309.3</v>
      </c>
      <c r="H69" s="62">
        <v>1309.3</v>
      </c>
      <c r="I69" s="62">
        <v>1309.3</v>
      </c>
    </row>
    <row r="70" spans="1:9" s="153" customFormat="1" x14ac:dyDescent="0.25">
      <c r="A70" s="144">
        <v>3292</v>
      </c>
      <c r="B70" s="145"/>
      <c r="C70" s="146"/>
      <c r="D70" s="143" t="s">
        <v>152</v>
      </c>
      <c r="E70" s="251">
        <v>852.58</v>
      </c>
      <c r="F70" s="59">
        <v>1026.82</v>
      </c>
      <c r="G70" s="58">
        <v>1026.82</v>
      </c>
      <c r="H70" s="58">
        <v>1026.82</v>
      </c>
      <c r="I70" s="58">
        <v>1026.82</v>
      </c>
    </row>
    <row r="71" spans="1:9" s="153" customFormat="1" x14ac:dyDescent="0.25">
      <c r="A71" s="144">
        <v>3294</v>
      </c>
      <c r="B71" s="145"/>
      <c r="C71" s="146"/>
      <c r="D71" s="143" t="s">
        <v>201</v>
      </c>
      <c r="E71" s="251">
        <v>108.09</v>
      </c>
      <c r="F71" s="59">
        <v>282.48</v>
      </c>
      <c r="G71" s="58">
        <v>282.48</v>
      </c>
      <c r="H71" s="58">
        <v>282.48</v>
      </c>
      <c r="I71" s="58">
        <v>282.48</v>
      </c>
    </row>
    <row r="72" spans="1:9" s="153" customFormat="1" ht="25.5" x14ac:dyDescent="0.25">
      <c r="A72" s="144">
        <v>3299</v>
      </c>
      <c r="B72" s="145"/>
      <c r="C72" s="146"/>
      <c r="D72" s="143" t="s">
        <v>148</v>
      </c>
      <c r="E72" s="251">
        <v>83.56</v>
      </c>
      <c r="F72" s="59">
        <v>0</v>
      </c>
      <c r="G72" s="58">
        <v>0</v>
      </c>
      <c r="H72" s="58">
        <v>0</v>
      </c>
      <c r="I72" s="58">
        <v>0</v>
      </c>
    </row>
    <row r="73" spans="1:9" s="81" customFormat="1" x14ac:dyDescent="0.25">
      <c r="A73" s="140">
        <v>34</v>
      </c>
      <c r="B73" s="151"/>
      <c r="C73" s="152"/>
      <c r="D73" s="150" t="s">
        <v>71</v>
      </c>
      <c r="E73" s="250">
        <v>498</v>
      </c>
      <c r="F73" s="61">
        <v>440.23</v>
      </c>
      <c r="G73" s="62">
        <v>418.14</v>
      </c>
      <c r="H73" s="62">
        <v>418.14</v>
      </c>
      <c r="I73" s="62">
        <v>418.14</v>
      </c>
    </row>
    <row r="74" spans="1:9" s="81" customFormat="1" x14ac:dyDescent="0.25">
      <c r="A74" s="140">
        <v>343</v>
      </c>
      <c r="B74" s="151"/>
      <c r="C74" s="152"/>
      <c r="D74" s="150" t="s">
        <v>157</v>
      </c>
      <c r="E74" s="250">
        <v>498</v>
      </c>
      <c r="F74" s="61">
        <v>440.23</v>
      </c>
      <c r="G74" s="62">
        <v>418.14</v>
      </c>
      <c r="H74" s="62">
        <v>418.14</v>
      </c>
      <c r="I74" s="62">
        <v>418.14</v>
      </c>
    </row>
    <row r="75" spans="1:9" s="252" customFormat="1" x14ac:dyDescent="0.25">
      <c r="A75" s="144">
        <v>3431</v>
      </c>
      <c r="B75" s="145"/>
      <c r="C75" s="146"/>
      <c r="D75" s="143" t="s">
        <v>158</v>
      </c>
      <c r="E75" s="251">
        <v>498</v>
      </c>
      <c r="F75" s="59">
        <v>440.23</v>
      </c>
      <c r="G75" s="58">
        <v>418.14</v>
      </c>
      <c r="H75" s="58">
        <v>418.14</v>
      </c>
      <c r="I75" s="58">
        <v>418.14</v>
      </c>
    </row>
    <row r="76" spans="1:9" x14ac:dyDescent="0.25">
      <c r="A76" s="228" t="s">
        <v>103</v>
      </c>
      <c r="B76" s="233"/>
      <c r="C76" s="234"/>
      <c r="D76" s="65" t="s">
        <v>104</v>
      </c>
      <c r="E76" s="250">
        <v>681.87</v>
      </c>
      <c r="F76" s="61">
        <v>5837.5</v>
      </c>
      <c r="G76" s="62">
        <v>25837.5</v>
      </c>
      <c r="H76" s="62">
        <v>25837.5</v>
      </c>
      <c r="I76" s="62">
        <v>25837.5</v>
      </c>
    </row>
    <row r="77" spans="1:9" s="81" customFormat="1" x14ac:dyDescent="0.25">
      <c r="A77" s="140">
        <v>3</v>
      </c>
      <c r="B77" s="151"/>
      <c r="C77" s="152"/>
      <c r="D77" s="150" t="s">
        <v>9</v>
      </c>
      <c r="E77" s="250">
        <v>681.87</v>
      </c>
      <c r="F77" s="61">
        <v>5837.5</v>
      </c>
      <c r="G77" s="62">
        <v>5837.5</v>
      </c>
      <c r="H77" s="62">
        <v>5837.5</v>
      </c>
      <c r="I77" s="62">
        <v>5837.5</v>
      </c>
    </row>
    <row r="78" spans="1:9" s="81" customFormat="1" x14ac:dyDescent="0.25">
      <c r="A78" s="140">
        <v>32</v>
      </c>
      <c r="B78" s="151"/>
      <c r="C78" s="152"/>
      <c r="D78" s="150" t="s">
        <v>22</v>
      </c>
      <c r="E78" s="250">
        <v>638.37</v>
      </c>
      <c r="F78" s="61">
        <v>5794</v>
      </c>
      <c r="G78" s="62">
        <v>5794</v>
      </c>
      <c r="H78" s="62">
        <v>5794</v>
      </c>
      <c r="I78" s="62">
        <v>5794</v>
      </c>
    </row>
    <row r="79" spans="1:9" s="81" customFormat="1" x14ac:dyDescent="0.25">
      <c r="A79" s="140">
        <v>322</v>
      </c>
      <c r="B79" s="151"/>
      <c r="C79" s="152"/>
      <c r="D79" s="150" t="s">
        <v>153</v>
      </c>
      <c r="E79" s="250">
        <v>638.37</v>
      </c>
      <c r="F79" s="61">
        <v>5794</v>
      </c>
      <c r="G79" s="62">
        <v>5794</v>
      </c>
      <c r="H79" s="62">
        <v>5794</v>
      </c>
      <c r="I79" s="62">
        <v>5794</v>
      </c>
    </row>
    <row r="80" spans="1:9" x14ac:dyDescent="0.25">
      <c r="A80" s="144">
        <v>3222</v>
      </c>
      <c r="B80" s="145"/>
      <c r="C80" s="146"/>
      <c r="D80" s="143" t="s">
        <v>154</v>
      </c>
      <c r="E80" s="250">
        <v>0</v>
      </c>
      <c r="F80" s="59">
        <v>0</v>
      </c>
      <c r="G80" s="58">
        <v>265</v>
      </c>
      <c r="H80" s="58">
        <v>265</v>
      </c>
      <c r="I80" s="58">
        <v>265</v>
      </c>
    </row>
    <row r="81" spans="1:9" ht="25.5" x14ac:dyDescent="0.25">
      <c r="A81" s="144">
        <v>3221</v>
      </c>
      <c r="B81" s="145"/>
      <c r="C81" s="146"/>
      <c r="D81" s="143" t="s">
        <v>155</v>
      </c>
      <c r="E81" s="250">
        <v>0</v>
      </c>
      <c r="F81" s="59">
        <v>0</v>
      </c>
      <c r="G81" s="58">
        <v>929</v>
      </c>
      <c r="H81" s="58">
        <v>929</v>
      </c>
      <c r="I81" s="58">
        <v>929</v>
      </c>
    </row>
    <row r="82" spans="1:9" x14ac:dyDescent="0.25">
      <c r="A82" s="144">
        <v>3221</v>
      </c>
      <c r="B82" s="145"/>
      <c r="C82" s="146"/>
      <c r="D82" s="143" t="s">
        <v>156</v>
      </c>
      <c r="E82" s="250">
        <v>0</v>
      </c>
      <c r="F82" s="59">
        <v>5794</v>
      </c>
      <c r="G82" s="58">
        <v>4600</v>
      </c>
      <c r="H82" s="58">
        <v>4600</v>
      </c>
      <c r="I82" s="58">
        <v>4600</v>
      </c>
    </row>
    <row r="83" spans="1:9" s="81" customFormat="1" x14ac:dyDescent="0.25">
      <c r="A83" s="140">
        <v>34</v>
      </c>
      <c r="B83" s="151"/>
      <c r="C83" s="152"/>
      <c r="D83" s="150" t="s">
        <v>71</v>
      </c>
      <c r="E83" s="250">
        <v>43.5</v>
      </c>
      <c r="F83" s="61">
        <v>43.5</v>
      </c>
      <c r="G83" s="62">
        <v>43.5</v>
      </c>
      <c r="H83" s="62">
        <v>43.5</v>
      </c>
      <c r="I83" s="62">
        <v>43.5</v>
      </c>
    </row>
    <row r="84" spans="1:9" s="81" customFormat="1" x14ac:dyDescent="0.25">
      <c r="A84" s="140">
        <v>343</v>
      </c>
      <c r="B84" s="151"/>
      <c r="C84" s="152"/>
      <c r="D84" s="150" t="s">
        <v>157</v>
      </c>
      <c r="E84" s="250">
        <v>43.5</v>
      </c>
      <c r="F84" s="61">
        <v>43.5</v>
      </c>
      <c r="G84" s="62">
        <v>43.5</v>
      </c>
      <c r="H84" s="62">
        <v>43.5</v>
      </c>
      <c r="I84" s="62">
        <v>43.5</v>
      </c>
    </row>
    <row r="85" spans="1:9" x14ac:dyDescent="0.25">
      <c r="A85" s="144">
        <v>3431</v>
      </c>
      <c r="B85" s="145"/>
      <c r="C85" s="146"/>
      <c r="D85" s="143" t="s">
        <v>158</v>
      </c>
      <c r="E85" s="250">
        <v>43.5</v>
      </c>
      <c r="F85" s="59">
        <v>43.5</v>
      </c>
      <c r="G85" s="58">
        <v>43.5</v>
      </c>
      <c r="H85" s="58">
        <v>43.5</v>
      </c>
      <c r="I85" s="58">
        <v>43.5</v>
      </c>
    </row>
    <row r="86" spans="1:9" s="81" customFormat="1" ht="25.5" x14ac:dyDescent="0.25">
      <c r="A86" s="140">
        <v>4</v>
      </c>
      <c r="B86" s="151"/>
      <c r="C86" s="152"/>
      <c r="D86" s="150" t="s">
        <v>11</v>
      </c>
      <c r="E86" s="250">
        <v>0</v>
      </c>
      <c r="F86" s="61">
        <v>20000</v>
      </c>
      <c r="G86" s="62">
        <v>20000</v>
      </c>
      <c r="H86" s="62">
        <v>20000</v>
      </c>
      <c r="I86" s="62">
        <v>20000</v>
      </c>
    </row>
    <row r="87" spans="1:9" s="81" customFormat="1" ht="25.5" x14ac:dyDescent="0.25">
      <c r="A87" s="140">
        <v>42</v>
      </c>
      <c r="B87" s="151"/>
      <c r="C87" s="152"/>
      <c r="D87" s="150" t="s">
        <v>105</v>
      </c>
      <c r="E87" s="250">
        <v>0</v>
      </c>
      <c r="F87" s="61">
        <v>20000</v>
      </c>
      <c r="G87" s="62">
        <v>20000</v>
      </c>
      <c r="H87" s="62">
        <v>20000</v>
      </c>
      <c r="I87" s="62">
        <v>20000</v>
      </c>
    </row>
    <row r="88" spans="1:9" s="81" customFormat="1" x14ac:dyDescent="0.25">
      <c r="A88" s="140">
        <v>422</v>
      </c>
      <c r="B88" s="151"/>
      <c r="C88" s="152"/>
      <c r="D88" s="150" t="s">
        <v>159</v>
      </c>
      <c r="E88" s="250">
        <v>0</v>
      </c>
      <c r="F88" s="61">
        <v>20000</v>
      </c>
      <c r="G88" s="62">
        <v>20000</v>
      </c>
      <c r="H88" s="62">
        <v>20000</v>
      </c>
      <c r="I88" s="62">
        <v>20000</v>
      </c>
    </row>
    <row r="89" spans="1:9" x14ac:dyDescent="0.25">
      <c r="A89" s="144">
        <v>4221</v>
      </c>
      <c r="B89" s="145"/>
      <c r="C89" s="146"/>
      <c r="D89" s="143" t="s">
        <v>160</v>
      </c>
      <c r="E89" s="250">
        <v>0</v>
      </c>
      <c r="F89" s="59">
        <v>20000</v>
      </c>
      <c r="G89" s="58">
        <v>20000</v>
      </c>
      <c r="H89" s="58">
        <v>20000</v>
      </c>
      <c r="I89" s="58">
        <v>20000</v>
      </c>
    </row>
    <row r="90" spans="1:9" ht="25.5" x14ac:dyDescent="0.25">
      <c r="A90" s="228" t="s">
        <v>87</v>
      </c>
      <c r="B90" s="233"/>
      <c r="C90" s="234"/>
      <c r="D90" s="25" t="s">
        <v>106</v>
      </c>
      <c r="E90" s="250">
        <v>1105.49</v>
      </c>
      <c r="F90" s="61">
        <v>2398</v>
      </c>
      <c r="G90" s="62">
        <v>2398</v>
      </c>
      <c r="H90" s="62">
        <v>2398</v>
      </c>
      <c r="I90" s="62">
        <v>2398</v>
      </c>
    </row>
    <row r="91" spans="1:9" s="81" customFormat="1" x14ac:dyDescent="0.25">
      <c r="A91" s="140">
        <v>3</v>
      </c>
      <c r="B91" s="151"/>
      <c r="C91" s="152"/>
      <c r="D91" s="150" t="s">
        <v>9</v>
      </c>
      <c r="E91" s="250">
        <v>1105.49</v>
      </c>
      <c r="F91" s="61">
        <v>2398</v>
      </c>
      <c r="G91" s="62">
        <v>2398</v>
      </c>
      <c r="H91" s="62">
        <v>2398</v>
      </c>
      <c r="I91" s="62">
        <v>2398</v>
      </c>
    </row>
    <row r="92" spans="1:9" s="81" customFormat="1" x14ac:dyDescent="0.25">
      <c r="A92" s="140">
        <v>32</v>
      </c>
      <c r="B92" s="151"/>
      <c r="C92" s="152"/>
      <c r="D92" s="150" t="s">
        <v>22</v>
      </c>
      <c r="E92" s="250">
        <v>1105.49</v>
      </c>
      <c r="F92" s="61">
        <v>2398</v>
      </c>
      <c r="G92" s="62">
        <v>2398</v>
      </c>
      <c r="H92" s="62">
        <v>2398</v>
      </c>
      <c r="I92" s="62">
        <v>2398</v>
      </c>
    </row>
    <row r="93" spans="1:9" s="81" customFormat="1" ht="25.5" x14ac:dyDescent="0.25">
      <c r="A93" s="140">
        <v>329</v>
      </c>
      <c r="B93" s="151"/>
      <c r="C93" s="152"/>
      <c r="D93" s="150" t="s">
        <v>148</v>
      </c>
      <c r="E93" s="250">
        <v>1105.49</v>
      </c>
      <c r="F93" s="61">
        <v>2398</v>
      </c>
      <c r="G93" s="62">
        <v>2398</v>
      </c>
      <c r="H93" s="62">
        <v>2398</v>
      </c>
      <c r="I93" s="62">
        <v>2398</v>
      </c>
    </row>
    <row r="94" spans="1:9" x14ac:dyDescent="0.25">
      <c r="A94" s="144">
        <v>3299</v>
      </c>
      <c r="B94" s="145"/>
      <c r="C94" s="146"/>
      <c r="D94" s="143" t="s">
        <v>161</v>
      </c>
      <c r="E94" s="250">
        <v>0</v>
      </c>
      <c r="F94" s="59">
        <v>2265</v>
      </c>
      <c r="G94" s="58">
        <v>2265</v>
      </c>
      <c r="H94" s="58">
        <v>2265</v>
      </c>
      <c r="I94" s="58">
        <v>2265</v>
      </c>
    </row>
    <row r="95" spans="1:9" ht="25.5" x14ac:dyDescent="0.25">
      <c r="A95" s="144">
        <v>3299</v>
      </c>
      <c r="B95" s="145"/>
      <c r="C95" s="146"/>
      <c r="D95" s="143" t="s">
        <v>162</v>
      </c>
      <c r="E95" s="250">
        <v>1105.49</v>
      </c>
      <c r="F95" s="59">
        <v>133</v>
      </c>
      <c r="G95" s="58">
        <v>133</v>
      </c>
      <c r="H95" s="58">
        <v>133</v>
      </c>
      <c r="I95" s="58">
        <v>133</v>
      </c>
    </row>
    <row r="96" spans="1:9" x14ac:dyDescent="0.25">
      <c r="A96" s="228" t="s">
        <v>96</v>
      </c>
      <c r="B96" s="233"/>
      <c r="C96" s="234"/>
      <c r="D96" s="25" t="s">
        <v>97</v>
      </c>
      <c r="E96" s="250">
        <v>550929.18999999994</v>
      </c>
      <c r="F96" s="61">
        <v>595237.6</v>
      </c>
      <c r="G96" s="62">
        <v>595237.6</v>
      </c>
      <c r="H96" s="62">
        <v>595237.6</v>
      </c>
      <c r="I96" s="62">
        <v>595237.6</v>
      </c>
    </row>
    <row r="97" spans="1:9" s="81" customFormat="1" x14ac:dyDescent="0.25">
      <c r="A97" s="140">
        <v>3</v>
      </c>
      <c r="B97" s="151"/>
      <c r="C97" s="152"/>
      <c r="D97" s="150" t="s">
        <v>9</v>
      </c>
      <c r="E97" s="250">
        <v>548149.53</v>
      </c>
      <c r="F97" s="62">
        <v>588910.37</v>
      </c>
      <c r="G97" s="62">
        <v>588910.37</v>
      </c>
      <c r="H97" s="62">
        <v>588910.37</v>
      </c>
      <c r="I97" s="62">
        <v>588910.37</v>
      </c>
    </row>
    <row r="98" spans="1:9" s="81" customFormat="1" x14ac:dyDescent="0.25">
      <c r="A98" s="140">
        <v>31</v>
      </c>
      <c r="B98" s="151"/>
      <c r="C98" s="152"/>
      <c r="D98" s="150" t="s">
        <v>10</v>
      </c>
      <c r="E98" s="250">
        <v>535832.74</v>
      </c>
      <c r="F98" s="62">
        <v>548108.03</v>
      </c>
      <c r="G98" s="62">
        <v>548108.03</v>
      </c>
      <c r="H98" s="62">
        <v>548108.03</v>
      </c>
      <c r="I98" s="62">
        <v>548108.03</v>
      </c>
    </row>
    <row r="99" spans="1:9" s="81" customFormat="1" x14ac:dyDescent="0.25">
      <c r="A99" s="140">
        <v>311</v>
      </c>
      <c r="B99" s="151"/>
      <c r="C99" s="152"/>
      <c r="D99" s="150" t="s">
        <v>163</v>
      </c>
      <c r="E99" s="250">
        <v>455939.35</v>
      </c>
      <c r="F99" s="62">
        <v>457946.77</v>
      </c>
      <c r="G99" s="62">
        <v>457946.77</v>
      </c>
      <c r="H99" s="62">
        <v>457946.77</v>
      </c>
      <c r="I99" s="62">
        <v>457946.77</v>
      </c>
    </row>
    <row r="100" spans="1:9" x14ac:dyDescent="0.25">
      <c r="A100" s="50">
        <v>3111</v>
      </c>
      <c r="B100" s="51"/>
      <c r="C100" s="52"/>
      <c r="D100" s="24" t="s">
        <v>164</v>
      </c>
      <c r="E100" s="250">
        <v>455939.35</v>
      </c>
      <c r="F100" s="58">
        <v>457946.77</v>
      </c>
      <c r="G100" s="58">
        <v>457946.77</v>
      </c>
      <c r="H100" s="58">
        <v>457946.77</v>
      </c>
      <c r="I100" s="58">
        <v>457946.77</v>
      </c>
    </row>
    <row r="101" spans="1:9" x14ac:dyDescent="0.25">
      <c r="A101" s="50">
        <v>3121</v>
      </c>
      <c r="B101" s="51"/>
      <c r="C101" s="52"/>
      <c r="D101" s="24" t="s">
        <v>165</v>
      </c>
      <c r="E101" s="250">
        <v>11378.17</v>
      </c>
      <c r="F101" s="58">
        <v>14599.51</v>
      </c>
      <c r="G101" s="58">
        <v>14599.51</v>
      </c>
      <c r="H101" s="58">
        <v>14599.51</v>
      </c>
      <c r="I101" s="58">
        <v>14599.51</v>
      </c>
    </row>
    <row r="102" spans="1:9" s="81" customFormat="1" x14ac:dyDescent="0.25">
      <c r="A102" s="140">
        <v>313</v>
      </c>
      <c r="B102" s="151"/>
      <c r="C102" s="152"/>
      <c r="D102" s="150" t="s">
        <v>166</v>
      </c>
      <c r="E102" s="250">
        <v>68515.22</v>
      </c>
      <c r="F102" s="62">
        <v>75561.75</v>
      </c>
      <c r="G102" s="62">
        <v>75561.75</v>
      </c>
      <c r="H102" s="62">
        <v>75561.75</v>
      </c>
      <c r="I102" s="62">
        <v>75561.75</v>
      </c>
    </row>
    <row r="103" spans="1:9" ht="25.5" x14ac:dyDescent="0.25">
      <c r="A103" s="144">
        <v>3132</v>
      </c>
      <c r="B103" s="145"/>
      <c r="C103" s="146"/>
      <c r="D103" s="143" t="s">
        <v>167</v>
      </c>
      <c r="E103" s="250">
        <v>68515.22</v>
      </c>
      <c r="F103" s="58">
        <v>75561.75</v>
      </c>
      <c r="G103" s="58">
        <v>75561.75</v>
      </c>
      <c r="H103" s="58">
        <v>75561.75</v>
      </c>
      <c r="I103" s="58">
        <v>75561.75</v>
      </c>
    </row>
    <row r="104" spans="1:9" s="81" customFormat="1" x14ac:dyDescent="0.25">
      <c r="A104" s="140">
        <v>32</v>
      </c>
      <c r="B104" s="151"/>
      <c r="C104" s="152"/>
      <c r="D104" s="150" t="s">
        <v>22</v>
      </c>
      <c r="E104" s="250">
        <v>12316.79</v>
      </c>
      <c r="F104" s="62">
        <v>40669.620000000003</v>
      </c>
      <c r="G104" s="62">
        <v>40669.620000000003</v>
      </c>
      <c r="H104" s="62">
        <v>40669.620000000003</v>
      </c>
      <c r="I104" s="62">
        <v>40669.620000000003</v>
      </c>
    </row>
    <row r="105" spans="1:9" s="81" customFormat="1" x14ac:dyDescent="0.25">
      <c r="A105" s="140">
        <v>321</v>
      </c>
      <c r="B105" s="151"/>
      <c r="C105" s="152"/>
      <c r="D105" s="150" t="s">
        <v>146</v>
      </c>
      <c r="E105" s="250">
        <v>11476.79</v>
      </c>
      <c r="F105" s="62">
        <v>24390.11</v>
      </c>
      <c r="G105" s="62">
        <v>24390.11</v>
      </c>
      <c r="H105" s="62">
        <v>24390.11</v>
      </c>
      <c r="I105" s="62">
        <v>24390.11</v>
      </c>
    </row>
    <row r="106" spans="1:9" ht="25.5" x14ac:dyDescent="0.25">
      <c r="A106" s="144">
        <v>3212</v>
      </c>
      <c r="B106" s="145"/>
      <c r="C106" s="146"/>
      <c r="D106" s="143" t="s">
        <v>168</v>
      </c>
      <c r="E106" s="250">
        <v>11249.28</v>
      </c>
      <c r="F106" s="58">
        <v>23890.11</v>
      </c>
      <c r="G106" s="58">
        <v>23890.11</v>
      </c>
      <c r="H106" s="58">
        <v>23890.11</v>
      </c>
      <c r="I106" s="58">
        <v>23890.11</v>
      </c>
    </row>
    <row r="107" spans="1:9" x14ac:dyDescent="0.25">
      <c r="A107" s="50">
        <v>3211</v>
      </c>
      <c r="B107" s="51"/>
      <c r="C107" s="52"/>
      <c r="D107" s="24" t="s">
        <v>147</v>
      </c>
      <c r="E107" s="250">
        <v>227.51</v>
      </c>
      <c r="F107" s="58">
        <v>500</v>
      </c>
      <c r="G107" s="58">
        <v>500</v>
      </c>
      <c r="H107" s="58">
        <v>500</v>
      </c>
      <c r="I107" s="58">
        <v>500</v>
      </c>
    </row>
    <row r="108" spans="1:9" s="81" customFormat="1" x14ac:dyDescent="0.25">
      <c r="A108" s="140">
        <v>322</v>
      </c>
      <c r="B108" s="151"/>
      <c r="C108" s="152"/>
      <c r="D108" s="150" t="s">
        <v>153</v>
      </c>
      <c r="E108" s="250">
        <v>840</v>
      </c>
      <c r="F108" s="62">
        <v>14599.51</v>
      </c>
      <c r="G108" s="62">
        <v>14599.51</v>
      </c>
      <c r="H108" s="62">
        <v>14599.51</v>
      </c>
      <c r="I108" s="62">
        <v>14599.51</v>
      </c>
    </row>
    <row r="109" spans="1:9" ht="25.5" x14ac:dyDescent="0.25">
      <c r="A109" s="144">
        <v>3221</v>
      </c>
      <c r="B109" s="145"/>
      <c r="C109" s="146"/>
      <c r="D109" s="143" t="s">
        <v>155</v>
      </c>
      <c r="E109" s="250">
        <v>840</v>
      </c>
      <c r="F109" s="58">
        <v>14599.51</v>
      </c>
      <c r="G109" s="58">
        <v>14599.51</v>
      </c>
      <c r="H109" s="58">
        <v>14599.51</v>
      </c>
      <c r="I109" s="58">
        <v>14599.51</v>
      </c>
    </row>
    <row r="110" spans="1:9" s="81" customFormat="1" ht="25.5" x14ac:dyDescent="0.25">
      <c r="A110" s="140">
        <v>329</v>
      </c>
      <c r="B110" s="151"/>
      <c r="C110" s="152"/>
      <c r="D110" s="150" t="s">
        <v>148</v>
      </c>
      <c r="E110" s="250">
        <v>0</v>
      </c>
      <c r="F110" s="62">
        <v>1680</v>
      </c>
      <c r="G110" s="62">
        <v>1680</v>
      </c>
      <c r="H110" s="62">
        <v>1680</v>
      </c>
      <c r="I110" s="62">
        <v>1680</v>
      </c>
    </row>
    <row r="111" spans="1:9" ht="38.25" x14ac:dyDescent="0.25">
      <c r="A111" s="144">
        <v>3295</v>
      </c>
      <c r="B111" s="145"/>
      <c r="C111" s="146"/>
      <c r="D111" s="143" t="s">
        <v>169</v>
      </c>
      <c r="E111" s="250">
        <v>0</v>
      </c>
      <c r="F111" s="62">
        <v>1680</v>
      </c>
      <c r="G111" s="58">
        <v>1680</v>
      </c>
      <c r="H111" s="58">
        <v>1680</v>
      </c>
      <c r="I111" s="58">
        <v>1680</v>
      </c>
    </row>
    <row r="112" spans="1:9" s="81" customFormat="1" ht="25.5" x14ac:dyDescent="0.25">
      <c r="A112" s="140">
        <v>37</v>
      </c>
      <c r="B112" s="151"/>
      <c r="C112" s="152"/>
      <c r="D112" s="150" t="s">
        <v>98</v>
      </c>
      <c r="E112" s="250">
        <v>0</v>
      </c>
      <c r="F112" s="61">
        <v>132.72</v>
      </c>
      <c r="G112" s="62">
        <v>132.72</v>
      </c>
      <c r="H112" s="62">
        <v>132.72</v>
      </c>
      <c r="I112" s="62">
        <v>132.72</v>
      </c>
    </row>
    <row r="113" spans="1:9" s="81" customFormat="1" ht="25.5" x14ac:dyDescent="0.25">
      <c r="A113" s="140">
        <v>372</v>
      </c>
      <c r="B113" s="151"/>
      <c r="C113" s="152"/>
      <c r="D113" s="150" t="s">
        <v>170</v>
      </c>
      <c r="E113" s="250">
        <v>0</v>
      </c>
      <c r="F113" s="61">
        <v>132.72</v>
      </c>
      <c r="G113" s="62">
        <v>132.72</v>
      </c>
      <c r="H113" s="62">
        <v>132.72</v>
      </c>
      <c r="I113" s="62">
        <v>132.72</v>
      </c>
    </row>
    <row r="114" spans="1:9" ht="25.5" x14ac:dyDescent="0.25">
      <c r="A114" s="144">
        <v>3722</v>
      </c>
      <c r="B114" s="145"/>
      <c r="C114" s="146"/>
      <c r="D114" s="143" t="s">
        <v>171</v>
      </c>
      <c r="E114" s="250">
        <v>0</v>
      </c>
      <c r="F114" s="61">
        <v>132.72</v>
      </c>
      <c r="G114" s="58">
        <v>132.72</v>
      </c>
      <c r="H114" s="58">
        <v>132.72</v>
      </c>
      <c r="I114" s="58">
        <v>132.72</v>
      </c>
    </row>
    <row r="115" spans="1:9" s="81" customFormat="1" ht="25.5" x14ac:dyDescent="0.25">
      <c r="A115" s="140">
        <v>4</v>
      </c>
      <c r="B115" s="151"/>
      <c r="C115" s="152"/>
      <c r="D115" s="150" t="s">
        <v>11</v>
      </c>
      <c r="E115" s="250">
        <v>2779.66</v>
      </c>
      <c r="F115" s="61">
        <v>6327.23</v>
      </c>
      <c r="G115" s="62">
        <v>6327.23</v>
      </c>
      <c r="H115" s="62">
        <v>6327.23</v>
      </c>
      <c r="I115" s="62">
        <v>6327.23</v>
      </c>
    </row>
    <row r="116" spans="1:9" s="81" customFormat="1" ht="25.5" x14ac:dyDescent="0.25">
      <c r="A116" s="140">
        <v>42</v>
      </c>
      <c r="B116" s="151"/>
      <c r="C116" s="152"/>
      <c r="D116" s="150" t="s">
        <v>105</v>
      </c>
      <c r="E116" s="250">
        <v>2779.66</v>
      </c>
      <c r="F116" s="61">
        <v>6327.23</v>
      </c>
      <c r="G116" s="62">
        <v>6327.23</v>
      </c>
      <c r="H116" s="62">
        <v>6327.23</v>
      </c>
      <c r="I116" s="62">
        <v>6327.23</v>
      </c>
    </row>
    <row r="117" spans="1:9" s="81" customFormat="1" x14ac:dyDescent="0.25">
      <c r="A117" s="140">
        <v>422</v>
      </c>
      <c r="B117" s="151"/>
      <c r="C117" s="152"/>
      <c r="D117" s="150" t="s">
        <v>159</v>
      </c>
      <c r="E117" s="250">
        <v>0</v>
      </c>
      <c r="F117" s="61">
        <v>1327.23</v>
      </c>
      <c r="G117" s="62">
        <v>1327.23</v>
      </c>
      <c r="H117" s="62">
        <v>1327.23</v>
      </c>
      <c r="I117" s="62">
        <v>1327.23</v>
      </c>
    </row>
    <row r="118" spans="1:9" x14ac:dyDescent="0.25">
      <c r="A118" s="144">
        <v>4225</v>
      </c>
      <c r="B118" s="145"/>
      <c r="C118" s="146"/>
      <c r="D118" s="143" t="s">
        <v>172</v>
      </c>
      <c r="E118" s="250">
        <v>0</v>
      </c>
      <c r="F118" s="61">
        <v>1327.23</v>
      </c>
      <c r="G118" s="58">
        <v>1327</v>
      </c>
      <c r="H118" s="58">
        <v>1327</v>
      </c>
      <c r="I118" s="58">
        <v>1327</v>
      </c>
    </row>
    <row r="119" spans="1:9" s="81" customFormat="1" ht="25.5" x14ac:dyDescent="0.25">
      <c r="A119" s="140">
        <v>424</v>
      </c>
      <c r="B119" s="151"/>
      <c r="C119" s="152"/>
      <c r="D119" s="150" t="s">
        <v>173</v>
      </c>
      <c r="E119" s="250">
        <v>2779.66</v>
      </c>
      <c r="F119" s="61">
        <v>5000</v>
      </c>
      <c r="G119" s="62">
        <v>5000</v>
      </c>
      <c r="H119" s="62">
        <v>5000</v>
      </c>
      <c r="I119" s="62">
        <v>5000</v>
      </c>
    </row>
    <row r="120" spans="1:9" x14ac:dyDescent="0.25">
      <c r="A120" s="50">
        <v>4241</v>
      </c>
      <c r="B120" s="51"/>
      <c r="C120" s="52"/>
      <c r="D120" s="24" t="s">
        <v>174</v>
      </c>
      <c r="E120" s="250">
        <v>2779.66</v>
      </c>
      <c r="F120" s="59">
        <v>5000</v>
      </c>
      <c r="G120" s="58">
        <v>5000</v>
      </c>
      <c r="H120" s="58">
        <v>5000</v>
      </c>
      <c r="I120" s="58">
        <v>5000</v>
      </c>
    </row>
    <row r="121" spans="1:9" ht="25.5" x14ac:dyDescent="0.25">
      <c r="A121" s="228" t="s">
        <v>92</v>
      </c>
      <c r="B121" s="233"/>
      <c r="C121" s="234"/>
      <c r="D121" s="25" t="s">
        <v>93</v>
      </c>
      <c r="E121" s="250">
        <v>0</v>
      </c>
      <c r="F121" s="61">
        <v>3450.34</v>
      </c>
      <c r="G121" s="62">
        <v>3450.34</v>
      </c>
      <c r="H121" s="62">
        <v>3450.34</v>
      </c>
      <c r="I121" s="62">
        <v>3450.34</v>
      </c>
    </row>
    <row r="122" spans="1:9" s="81" customFormat="1" x14ac:dyDescent="0.25">
      <c r="A122" s="140">
        <v>3</v>
      </c>
      <c r="B122" s="151"/>
      <c r="C122" s="152"/>
      <c r="D122" s="150" t="s">
        <v>9</v>
      </c>
      <c r="E122" s="250">
        <v>0</v>
      </c>
      <c r="F122" s="61">
        <v>3450.34</v>
      </c>
      <c r="G122" s="62">
        <v>3450.34</v>
      </c>
      <c r="H122" s="62">
        <v>3450.34</v>
      </c>
      <c r="I122" s="62">
        <v>3450.34</v>
      </c>
    </row>
    <row r="123" spans="1:9" s="81" customFormat="1" x14ac:dyDescent="0.25">
      <c r="A123" s="140">
        <v>32</v>
      </c>
      <c r="B123" s="151"/>
      <c r="C123" s="152"/>
      <c r="D123" s="150" t="s">
        <v>22</v>
      </c>
      <c r="E123" s="250">
        <v>0</v>
      </c>
      <c r="F123" s="61">
        <v>3450.34</v>
      </c>
      <c r="G123" s="62">
        <v>3450.34</v>
      </c>
      <c r="H123" s="62">
        <v>3450.34</v>
      </c>
      <c r="I123" s="62">
        <v>3450.34</v>
      </c>
    </row>
    <row r="124" spans="1:9" s="81" customFormat="1" x14ac:dyDescent="0.25">
      <c r="A124" s="140">
        <v>322</v>
      </c>
      <c r="B124" s="151"/>
      <c r="C124" s="152"/>
      <c r="D124" s="150" t="s">
        <v>153</v>
      </c>
      <c r="E124" s="250">
        <v>0</v>
      </c>
      <c r="F124" s="61">
        <v>2654</v>
      </c>
      <c r="G124" s="62">
        <v>2654</v>
      </c>
      <c r="H124" s="62">
        <v>2654</v>
      </c>
      <c r="I124" s="62">
        <v>2654</v>
      </c>
    </row>
    <row r="125" spans="1:9" s="153" customFormat="1" ht="25.5" x14ac:dyDescent="0.25">
      <c r="A125" s="144">
        <v>3221</v>
      </c>
      <c r="B125" s="145"/>
      <c r="C125" s="146"/>
      <c r="D125" s="143" t="s">
        <v>155</v>
      </c>
      <c r="E125" s="250">
        <v>0</v>
      </c>
      <c r="F125" s="59">
        <v>2654</v>
      </c>
      <c r="G125" s="58">
        <v>2654</v>
      </c>
      <c r="H125" s="58">
        <v>2654</v>
      </c>
      <c r="I125" s="58">
        <v>2654</v>
      </c>
    </row>
    <row r="126" spans="1:9" s="81" customFormat="1" x14ac:dyDescent="0.25">
      <c r="A126" s="140">
        <v>323</v>
      </c>
      <c r="B126" s="151"/>
      <c r="C126" s="152"/>
      <c r="D126" s="150" t="s">
        <v>110</v>
      </c>
      <c r="E126" s="250">
        <v>0</v>
      </c>
      <c r="F126" s="61">
        <v>265.45</v>
      </c>
      <c r="G126" s="62">
        <v>265.45</v>
      </c>
      <c r="H126" s="62">
        <v>265.45</v>
      </c>
      <c r="I126" s="62">
        <v>265.45</v>
      </c>
    </row>
    <row r="127" spans="1:9" s="153" customFormat="1" x14ac:dyDescent="0.25">
      <c r="A127" s="144">
        <v>3237</v>
      </c>
      <c r="B127" s="145"/>
      <c r="C127" s="146"/>
      <c r="D127" s="143" t="s">
        <v>175</v>
      </c>
      <c r="E127" s="250">
        <v>0</v>
      </c>
      <c r="F127" s="59">
        <v>265.45</v>
      </c>
      <c r="G127" s="58">
        <v>265.45</v>
      </c>
      <c r="H127" s="58">
        <v>265.45</v>
      </c>
      <c r="I127" s="58">
        <v>265.45</v>
      </c>
    </row>
    <row r="128" spans="1:9" s="81" customFormat="1" ht="25.5" x14ac:dyDescent="0.25">
      <c r="A128" s="140">
        <v>329</v>
      </c>
      <c r="B128" s="151"/>
      <c r="C128" s="152"/>
      <c r="D128" s="150" t="s">
        <v>148</v>
      </c>
      <c r="E128" s="250">
        <v>0</v>
      </c>
      <c r="F128" s="61">
        <v>530.89</v>
      </c>
      <c r="G128" s="62">
        <v>530.89</v>
      </c>
      <c r="H128" s="62">
        <v>530.89</v>
      </c>
      <c r="I128" s="62">
        <v>530.89</v>
      </c>
    </row>
    <row r="129" spans="1:9" x14ac:dyDescent="0.25">
      <c r="A129" s="144">
        <v>3294</v>
      </c>
      <c r="B129" s="145"/>
      <c r="C129" s="146"/>
      <c r="D129" s="143" t="s">
        <v>176</v>
      </c>
      <c r="E129" s="250">
        <v>0</v>
      </c>
      <c r="F129" s="59">
        <v>530.89</v>
      </c>
      <c r="G129" s="58">
        <v>530.89</v>
      </c>
      <c r="H129" s="58">
        <v>530.89</v>
      </c>
      <c r="I129" s="58">
        <v>530.89</v>
      </c>
    </row>
    <row r="130" spans="1:9" x14ac:dyDescent="0.25">
      <c r="A130" s="228" t="s">
        <v>107</v>
      </c>
      <c r="B130" s="233"/>
      <c r="C130" s="234"/>
      <c r="D130" s="25" t="s">
        <v>108</v>
      </c>
      <c r="E130" s="250">
        <v>159.30000000000001</v>
      </c>
      <c r="F130" s="61">
        <v>1095</v>
      </c>
      <c r="G130" s="62">
        <v>1095</v>
      </c>
      <c r="H130" s="62">
        <v>1095</v>
      </c>
      <c r="I130" s="62">
        <v>1095</v>
      </c>
    </row>
    <row r="131" spans="1:9" s="81" customFormat="1" x14ac:dyDescent="0.25">
      <c r="A131" s="140">
        <v>3</v>
      </c>
      <c r="B131" s="151"/>
      <c r="C131" s="152"/>
      <c r="D131" s="150" t="s">
        <v>138</v>
      </c>
      <c r="E131" s="250">
        <v>159.30000000000001</v>
      </c>
      <c r="F131" s="61">
        <v>932</v>
      </c>
      <c r="G131" s="62">
        <v>932</v>
      </c>
      <c r="H131" s="62">
        <v>932</v>
      </c>
      <c r="I131" s="62">
        <v>932</v>
      </c>
    </row>
    <row r="132" spans="1:9" s="81" customFormat="1" x14ac:dyDescent="0.25">
      <c r="A132" s="140">
        <v>32</v>
      </c>
      <c r="B132" s="151"/>
      <c r="C132" s="152"/>
      <c r="D132" s="150" t="s">
        <v>22</v>
      </c>
      <c r="E132" s="250">
        <v>159.30000000000001</v>
      </c>
      <c r="F132" s="61">
        <v>932</v>
      </c>
      <c r="G132" s="62">
        <v>932</v>
      </c>
      <c r="H132" s="62">
        <v>932</v>
      </c>
      <c r="I132" s="62">
        <v>932</v>
      </c>
    </row>
    <row r="133" spans="1:9" s="81" customFormat="1" x14ac:dyDescent="0.25">
      <c r="A133" s="140">
        <v>321</v>
      </c>
      <c r="B133" s="151"/>
      <c r="C133" s="152"/>
      <c r="D133" s="150" t="s">
        <v>146</v>
      </c>
      <c r="E133" s="250">
        <v>159.30000000000001</v>
      </c>
      <c r="F133" s="61">
        <v>300</v>
      </c>
      <c r="G133" s="62">
        <v>300</v>
      </c>
      <c r="H133" s="62">
        <v>300</v>
      </c>
      <c r="I133" s="62">
        <v>300</v>
      </c>
    </row>
    <row r="134" spans="1:9" x14ac:dyDescent="0.25">
      <c r="A134" s="144">
        <v>3211</v>
      </c>
      <c r="B134" s="145"/>
      <c r="C134" s="146"/>
      <c r="D134" s="143" t="s">
        <v>147</v>
      </c>
      <c r="E134" s="250">
        <v>159.30000000000001</v>
      </c>
      <c r="F134" s="59">
        <v>300</v>
      </c>
      <c r="G134" s="58">
        <v>300</v>
      </c>
      <c r="H134" s="58">
        <v>300</v>
      </c>
      <c r="I134" s="58">
        <v>300</v>
      </c>
    </row>
    <row r="135" spans="1:9" s="81" customFormat="1" x14ac:dyDescent="0.25">
      <c r="A135" s="140">
        <v>322</v>
      </c>
      <c r="B135" s="151"/>
      <c r="C135" s="152"/>
      <c r="D135" s="150" t="s">
        <v>153</v>
      </c>
      <c r="E135" s="250">
        <v>0</v>
      </c>
      <c r="F135" s="61">
        <v>322</v>
      </c>
      <c r="G135" s="62">
        <v>332</v>
      </c>
      <c r="H135" s="62">
        <v>332</v>
      </c>
      <c r="I135" s="62">
        <v>332</v>
      </c>
    </row>
    <row r="136" spans="1:9" ht="25.5" x14ac:dyDescent="0.25">
      <c r="A136" s="144">
        <v>3227</v>
      </c>
      <c r="B136" s="145"/>
      <c r="C136" s="146"/>
      <c r="D136" s="143" t="s">
        <v>177</v>
      </c>
      <c r="E136" s="250">
        <v>0</v>
      </c>
      <c r="F136" s="59">
        <v>322</v>
      </c>
      <c r="G136" s="58">
        <v>332</v>
      </c>
      <c r="H136" s="58">
        <v>332</v>
      </c>
      <c r="I136" s="58">
        <v>332</v>
      </c>
    </row>
    <row r="137" spans="1:9" s="81" customFormat="1" ht="25.5" x14ac:dyDescent="0.25">
      <c r="A137" s="140">
        <v>329</v>
      </c>
      <c r="B137" s="151"/>
      <c r="C137" s="152"/>
      <c r="D137" s="150" t="s">
        <v>148</v>
      </c>
      <c r="E137" s="250">
        <v>0</v>
      </c>
      <c r="F137" s="61">
        <v>300</v>
      </c>
      <c r="G137" s="62">
        <v>300</v>
      </c>
      <c r="H137" s="62">
        <v>300</v>
      </c>
      <c r="I137" s="62">
        <v>300</v>
      </c>
    </row>
    <row r="138" spans="1:9" x14ac:dyDescent="0.25">
      <c r="A138" s="144">
        <v>3293</v>
      </c>
      <c r="B138" s="145"/>
      <c r="C138" s="146"/>
      <c r="D138" s="143" t="s">
        <v>178</v>
      </c>
      <c r="E138" s="250">
        <v>0</v>
      </c>
      <c r="F138" s="59">
        <v>300</v>
      </c>
      <c r="G138" s="58">
        <v>300</v>
      </c>
      <c r="H138" s="58">
        <v>300</v>
      </c>
      <c r="I138" s="58">
        <v>300</v>
      </c>
    </row>
    <row r="139" spans="1:9" s="81" customFormat="1" ht="25.5" x14ac:dyDescent="0.25">
      <c r="A139" s="140">
        <v>4</v>
      </c>
      <c r="B139" s="151"/>
      <c r="C139" s="152"/>
      <c r="D139" s="150" t="s">
        <v>11</v>
      </c>
      <c r="E139" s="250">
        <v>0</v>
      </c>
      <c r="F139" s="61">
        <v>163</v>
      </c>
      <c r="G139" s="62">
        <v>163</v>
      </c>
      <c r="H139" s="62">
        <v>163</v>
      </c>
      <c r="I139" s="62">
        <v>163</v>
      </c>
    </row>
    <row r="140" spans="1:9" s="81" customFormat="1" ht="25.5" x14ac:dyDescent="0.25">
      <c r="A140" s="140">
        <v>42</v>
      </c>
      <c r="B140" s="151"/>
      <c r="C140" s="152"/>
      <c r="D140" s="150" t="s">
        <v>105</v>
      </c>
      <c r="E140" s="250">
        <v>0</v>
      </c>
      <c r="F140" s="61">
        <v>163</v>
      </c>
      <c r="G140" s="62">
        <v>163</v>
      </c>
      <c r="H140" s="62">
        <v>163</v>
      </c>
      <c r="I140" s="62">
        <v>163</v>
      </c>
    </row>
    <row r="141" spans="1:9" s="81" customFormat="1" x14ac:dyDescent="0.25">
      <c r="A141" s="140">
        <v>422</v>
      </c>
      <c r="B141" s="151"/>
      <c r="C141" s="152"/>
      <c r="D141" s="150" t="s">
        <v>159</v>
      </c>
      <c r="E141" s="250">
        <v>0</v>
      </c>
      <c r="F141" s="61">
        <v>163</v>
      </c>
      <c r="G141" s="62">
        <v>163</v>
      </c>
      <c r="H141" s="62">
        <v>163</v>
      </c>
      <c r="I141" s="62">
        <v>163</v>
      </c>
    </row>
    <row r="142" spans="1:9" x14ac:dyDescent="0.25">
      <c r="A142" s="144">
        <v>4221</v>
      </c>
      <c r="B142" s="145"/>
      <c r="C142" s="146"/>
      <c r="D142" s="143" t="s">
        <v>160</v>
      </c>
      <c r="E142" s="250">
        <v>0</v>
      </c>
      <c r="F142" s="59">
        <v>163</v>
      </c>
      <c r="G142" s="58">
        <v>163</v>
      </c>
      <c r="H142" s="58">
        <v>163</v>
      </c>
      <c r="I142" s="58">
        <v>163</v>
      </c>
    </row>
    <row r="143" spans="1:9" ht="15" customHeight="1" x14ac:dyDescent="0.25">
      <c r="A143" s="241" t="s">
        <v>134</v>
      </c>
      <c r="B143" s="247"/>
      <c r="C143" s="248"/>
      <c r="D143" s="109" t="s">
        <v>109</v>
      </c>
      <c r="E143" s="250">
        <v>0</v>
      </c>
      <c r="F143" s="113">
        <v>19136</v>
      </c>
      <c r="G143" s="112">
        <v>45863.08</v>
      </c>
      <c r="H143" s="114">
        <v>46763.08</v>
      </c>
      <c r="I143" s="114">
        <v>46763.08</v>
      </c>
    </row>
    <row r="144" spans="1:9" s="81" customFormat="1" ht="15" customHeight="1" x14ac:dyDescent="0.25">
      <c r="A144" s="228" t="s">
        <v>100</v>
      </c>
      <c r="B144" s="233"/>
      <c r="C144" s="234"/>
      <c r="D144" s="150" t="s">
        <v>101</v>
      </c>
      <c r="E144" s="250">
        <v>0</v>
      </c>
      <c r="F144" s="61">
        <v>19136</v>
      </c>
      <c r="G144" s="62">
        <v>45863.08</v>
      </c>
      <c r="H144" s="88">
        <v>46763.08</v>
      </c>
      <c r="I144" s="88">
        <v>46763.08</v>
      </c>
    </row>
    <row r="145" spans="1:9" s="81" customFormat="1" x14ac:dyDescent="0.25">
      <c r="A145" s="140">
        <v>3</v>
      </c>
      <c r="B145" s="141"/>
      <c r="C145" s="142"/>
      <c r="D145" s="150" t="s">
        <v>22</v>
      </c>
      <c r="E145" s="250">
        <v>0</v>
      </c>
      <c r="F145" s="61">
        <v>932</v>
      </c>
      <c r="G145" s="62">
        <v>15681.83</v>
      </c>
      <c r="H145" s="62">
        <v>15681.83</v>
      </c>
      <c r="I145" s="62">
        <v>15681.83</v>
      </c>
    </row>
    <row r="146" spans="1:9" s="81" customFormat="1" x14ac:dyDescent="0.25">
      <c r="A146" s="140">
        <v>32</v>
      </c>
      <c r="B146" s="141"/>
      <c r="C146" s="142"/>
      <c r="D146" s="150" t="s">
        <v>110</v>
      </c>
      <c r="E146" s="250">
        <v>0</v>
      </c>
      <c r="F146" s="61">
        <v>932</v>
      </c>
      <c r="G146" s="62">
        <v>15681.83</v>
      </c>
      <c r="H146" s="62">
        <v>15681.83</v>
      </c>
      <c r="I146" s="62">
        <v>15681.83</v>
      </c>
    </row>
    <row r="147" spans="1:9" s="81" customFormat="1" x14ac:dyDescent="0.25">
      <c r="A147" s="140">
        <v>323</v>
      </c>
      <c r="B147" s="141"/>
      <c r="C147" s="142"/>
      <c r="D147" s="150" t="s">
        <v>110</v>
      </c>
      <c r="E147" s="250">
        <v>0</v>
      </c>
      <c r="F147" s="61">
        <v>932</v>
      </c>
      <c r="G147" s="62">
        <v>15681.83</v>
      </c>
      <c r="H147" s="62">
        <v>15681.83</v>
      </c>
      <c r="I147" s="62">
        <v>15681.83</v>
      </c>
    </row>
    <row r="148" spans="1:9" s="153" customFormat="1" ht="25.5" x14ac:dyDescent="0.25">
      <c r="A148" s="144">
        <v>3232</v>
      </c>
      <c r="B148" s="154"/>
      <c r="C148" s="155"/>
      <c r="D148" s="143" t="s">
        <v>179</v>
      </c>
      <c r="E148" s="250">
        <v>0</v>
      </c>
      <c r="F148" s="61">
        <v>932</v>
      </c>
      <c r="G148" s="58">
        <v>15681.83</v>
      </c>
      <c r="H148" s="58">
        <v>15681.83</v>
      </c>
      <c r="I148" s="58">
        <v>15681.83</v>
      </c>
    </row>
    <row r="149" spans="1:9" s="81" customFormat="1" ht="25.5" x14ac:dyDescent="0.25">
      <c r="A149" s="140">
        <v>4</v>
      </c>
      <c r="B149" s="141"/>
      <c r="C149" s="142"/>
      <c r="D149" s="150" t="s">
        <v>11</v>
      </c>
      <c r="E149" s="250">
        <v>0</v>
      </c>
      <c r="F149" s="61">
        <v>163</v>
      </c>
      <c r="G149" s="62">
        <v>30181.25</v>
      </c>
      <c r="H149" s="62">
        <v>30181.25</v>
      </c>
      <c r="I149" s="62">
        <v>30181.25</v>
      </c>
    </row>
    <row r="150" spans="1:9" s="85" customFormat="1" ht="25.5" customHeight="1" x14ac:dyDescent="0.25">
      <c r="A150" s="140">
        <v>42</v>
      </c>
      <c r="B150" s="151"/>
      <c r="C150" s="152"/>
      <c r="D150" s="150" t="s">
        <v>11</v>
      </c>
      <c r="E150" s="250">
        <v>0</v>
      </c>
      <c r="F150" s="61">
        <v>163</v>
      </c>
      <c r="G150" s="62">
        <v>30181.25</v>
      </c>
      <c r="H150" s="62">
        <v>30181.25</v>
      </c>
      <c r="I150" s="62">
        <v>30181.25</v>
      </c>
    </row>
    <row r="151" spans="1:9" s="85" customFormat="1" ht="25.5" customHeight="1" x14ac:dyDescent="0.25">
      <c r="A151" s="140">
        <v>421</v>
      </c>
      <c r="B151" s="151"/>
      <c r="C151" s="152"/>
      <c r="D151" s="150" t="s">
        <v>180</v>
      </c>
      <c r="E151" s="250">
        <v>0</v>
      </c>
      <c r="F151" s="61">
        <v>163</v>
      </c>
      <c r="G151" s="62">
        <v>21125</v>
      </c>
      <c r="H151" s="62">
        <v>21125</v>
      </c>
      <c r="I151" s="62">
        <v>21125</v>
      </c>
    </row>
    <row r="152" spans="1:9" s="85" customFormat="1" ht="25.5" customHeight="1" x14ac:dyDescent="0.25">
      <c r="A152" s="144">
        <v>4212</v>
      </c>
      <c r="B152" s="145"/>
      <c r="C152" s="146"/>
      <c r="D152" s="143" t="s">
        <v>181</v>
      </c>
      <c r="E152" s="250">
        <v>0</v>
      </c>
      <c r="F152" s="59">
        <v>0</v>
      </c>
      <c r="G152" s="58">
        <v>21125</v>
      </c>
      <c r="H152" s="87">
        <v>21125</v>
      </c>
      <c r="I152" s="87">
        <v>21125</v>
      </c>
    </row>
    <row r="153" spans="1:9" s="85" customFormat="1" ht="25.5" customHeight="1" x14ac:dyDescent="0.25">
      <c r="A153" s="140">
        <v>422</v>
      </c>
      <c r="B153" s="151"/>
      <c r="C153" s="152"/>
      <c r="D153" s="150" t="s">
        <v>159</v>
      </c>
      <c r="E153" s="250">
        <v>0</v>
      </c>
      <c r="F153" s="61">
        <v>0</v>
      </c>
      <c r="G153" s="62">
        <v>8956.25</v>
      </c>
      <c r="H153" s="62">
        <v>8956.25</v>
      </c>
      <c r="I153" s="62">
        <v>8956.25</v>
      </c>
    </row>
    <row r="154" spans="1:9" s="85" customFormat="1" ht="25.5" customHeight="1" x14ac:dyDescent="0.25">
      <c r="A154" s="144">
        <v>4221</v>
      </c>
      <c r="B154" s="145"/>
      <c r="C154" s="146"/>
      <c r="D154" s="143" t="s">
        <v>160</v>
      </c>
      <c r="E154" s="250">
        <v>0</v>
      </c>
      <c r="F154" s="59">
        <v>0</v>
      </c>
      <c r="G154" s="58">
        <v>8956.25</v>
      </c>
      <c r="H154" s="58">
        <v>8956.25</v>
      </c>
      <c r="I154" s="58">
        <v>8956.25</v>
      </c>
    </row>
    <row r="155" spans="1:9" s="85" customFormat="1" ht="25.5" customHeight="1" x14ac:dyDescent="0.25">
      <c r="A155" s="140">
        <v>424</v>
      </c>
      <c r="B155" s="151"/>
      <c r="C155" s="152"/>
      <c r="D155" s="150" t="s">
        <v>173</v>
      </c>
      <c r="E155" s="250">
        <v>0</v>
      </c>
      <c r="F155" s="61">
        <v>0</v>
      </c>
      <c r="G155" s="62">
        <v>100</v>
      </c>
      <c r="H155" s="88">
        <v>1000</v>
      </c>
      <c r="I155" s="88">
        <v>1000</v>
      </c>
    </row>
    <row r="156" spans="1:9" x14ac:dyDescent="0.25">
      <c r="A156" s="50">
        <v>4241</v>
      </c>
      <c r="B156" s="51"/>
      <c r="C156" s="52"/>
      <c r="D156" s="24" t="s">
        <v>174</v>
      </c>
      <c r="E156" s="250">
        <v>0</v>
      </c>
      <c r="F156" s="59">
        <v>0</v>
      </c>
      <c r="G156" s="58">
        <v>100</v>
      </c>
      <c r="H156" s="87">
        <v>1000</v>
      </c>
      <c r="I156" s="87">
        <v>1000</v>
      </c>
    </row>
    <row r="157" spans="1:9" ht="25.5" x14ac:dyDescent="0.25">
      <c r="A157" s="244" t="s">
        <v>116</v>
      </c>
      <c r="B157" s="245"/>
      <c r="C157" s="246"/>
      <c r="D157" s="25" t="s">
        <v>117</v>
      </c>
      <c r="E157" s="250">
        <v>0</v>
      </c>
      <c r="F157" s="61">
        <v>0</v>
      </c>
      <c r="G157" s="62">
        <v>0</v>
      </c>
      <c r="H157" s="88">
        <v>0</v>
      </c>
      <c r="I157" s="88">
        <v>0</v>
      </c>
    </row>
    <row r="158" spans="1:9" ht="25.5" customHeight="1" x14ac:dyDescent="0.25">
      <c r="A158" s="63">
        <v>3</v>
      </c>
      <c r="B158" s="82"/>
      <c r="C158" s="83"/>
      <c r="D158" s="25" t="s">
        <v>22</v>
      </c>
      <c r="E158" s="250">
        <v>0</v>
      </c>
      <c r="F158" s="61">
        <v>0</v>
      </c>
      <c r="G158" s="62">
        <v>0</v>
      </c>
      <c r="H158" s="88">
        <v>0</v>
      </c>
      <c r="I158" s="88">
        <v>0</v>
      </c>
    </row>
    <row r="159" spans="1:9" x14ac:dyDescent="0.25">
      <c r="A159" s="50">
        <v>32</v>
      </c>
      <c r="B159" s="51"/>
      <c r="C159" s="52"/>
      <c r="D159" s="24" t="s">
        <v>110</v>
      </c>
      <c r="E159" s="250">
        <v>0</v>
      </c>
      <c r="F159" s="59">
        <v>0</v>
      </c>
      <c r="G159" s="58">
        <v>0</v>
      </c>
      <c r="H159" s="87">
        <v>0</v>
      </c>
      <c r="I159" s="87">
        <v>0</v>
      </c>
    </row>
    <row r="160" spans="1:9" ht="25.5" x14ac:dyDescent="0.25">
      <c r="A160" s="63">
        <v>4</v>
      </c>
      <c r="B160" s="82"/>
      <c r="C160" s="83"/>
      <c r="D160" s="25" t="s">
        <v>11</v>
      </c>
      <c r="E160" s="250">
        <v>0</v>
      </c>
      <c r="F160" s="61">
        <v>0</v>
      </c>
      <c r="G160" s="62">
        <v>0</v>
      </c>
      <c r="H160" s="88">
        <v>0</v>
      </c>
      <c r="I160" s="88">
        <v>0</v>
      </c>
    </row>
    <row r="161" spans="1:9" x14ac:dyDescent="0.25">
      <c r="A161" s="50">
        <v>45</v>
      </c>
      <c r="B161" s="51"/>
      <c r="C161" s="52"/>
      <c r="D161" s="24" t="s">
        <v>102</v>
      </c>
      <c r="E161" s="250">
        <v>0</v>
      </c>
      <c r="F161" s="59">
        <v>0</v>
      </c>
      <c r="G161" s="58">
        <v>0</v>
      </c>
      <c r="H161" s="87">
        <v>0</v>
      </c>
      <c r="I161" s="87">
        <v>0</v>
      </c>
    </row>
    <row r="162" spans="1:9" ht="25.5" x14ac:dyDescent="0.25">
      <c r="A162" s="241" t="s">
        <v>135</v>
      </c>
      <c r="B162" s="242"/>
      <c r="C162" s="243"/>
      <c r="D162" s="109" t="s">
        <v>111</v>
      </c>
      <c r="E162" s="250">
        <v>0</v>
      </c>
      <c r="F162" s="113">
        <v>10619</v>
      </c>
      <c r="G162" s="112">
        <v>10619</v>
      </c>
      <c r="H162" s="112">
        <v>10619</v>
      </c>
      <c r="I162" s="112">
        <v>10619</v>
      </c>
    </row>
    <row r="163" spans="1:9" ht="63.75" x14ac:dyDescent="0.25">
      <c r="A163" s="116" t="s">
        <v>139</v>
      </c>
      <c r="B163" s="117"/>
      <c r="C163" s="118"/>
      <c r="D163" s="109" t="s">
        <v>140</v>
      </c>
      <c r="E163" s="250">
        <v>0</v>
      </c>
      <c r="F163" s="113">
        <v>3982</v>
      </c>
      <c r="G163" s="112">
        <v>3982</v>
      </c>
      <c r="H163" s="112">
        <v>3982</v>
      </c>
      <c r="I163" s="112">
        <v>3982</v>
      </c>
    </row>
    <row r="164" spans="1:9" ht="25.5" x14ac:dyDescent="0.25">
      <c r="A164" s="116">
        <v>4</v>
      </c>
      <c r="B164" s="117"/>
      <c r="C164" s="118"/>
      <c r="D164" s="109" t="s">
        <v>11</v>
      </c>
      <c r="E164" s="250">
        <v>0</v>
      </c>
      <c r="F164" s="113">
        <v>3982</v>
      </c>
      <c r="G164" s="112">
        <v>3982</v>
      </c>
      <c r="H164" s="112">
        <v>3982</v>
      </c>
      <c r="I164" s="112">
        <v>3982</v>
      </c>
    </row>
    <row r="165" spans="1:9" ht="25.5" x14ac:dyDescent="0.25">
      <c r="A165" s="116">
        <v>42</v>
      </c>
      <c r="B165" s="117"/>
      <c r="C165" s="118"/>
      <c r="D165" s="109" t="s">
        <v>105</v>
      </c>
      <c r="E165" s="250">
        <v>0</v>
      </c>
      <c r="F165" s="113">
        <v>1991</v>
      </c>
      <c r="G165" s="112">
        <v>1991</v>
      </c>
      <c r="H165" s="112">
        <v>1991</v>
      </c>
      <c r="I165" s="112">
        <v>1991</v>
      </c>
    </row>
    <row r="166" spans="1:9" x14ac:dyDescent="0.25">
      <c r="A166" s="137">
        <v>422</v>
      </c>
      <c r="B166" s="138"/>
      <c r="C166" s="139"/>
      <c r="D166" s="147" t="s">
        <v>159</v>
      </c>
      <c r="E166" s="250">
        <v>0</v>
      </c>
      <c r="F166" s="113">
        <v>1991</v>
      </c>
      <c r="G166" s="112">
        <v>1991</v>
      </c>
      <c r="H166" s="112">
        <v>1991</v>
      </c>
      <c r="I166" s="112">
        <v>1991</v>
      </c>
    </row>
    <row r="167" spans="1:9" s="153" customFormat="1" x14ac:dyDescent="0.25">
      <c r="A167" s="156">
        <v>4221</v>
      </c>
      <c r="B167" s="157"/>
      <c r="C167" s="158"/>
      <c r="D167" s="159" t="s">
        <v>160</v>
      </c>
      <c r="E167" s="250">
        <v>0</v>
      </c>
      <c r="F167" s="160">
        <v>1991</v>
      </c>
      <c r="G167" s="161">
        <v>1991</v>
      </c>
      <c r="H167" s="161">
        <v>1991</v>
      </c>
      <c r="I167" s="161">
        <v>1991</v>
      </c>
    </row>
    <row r="168" spans="1:9" ht="25.5" x14ac:dyDescent="0.25">
      <c r="A168" s="116">
        <v>45</v>
      </c>
      <c r="B168" s="117"/>
      <c r="C168" s="118"/>
      <c r="D168" s="109" t="s">
        <v>141</v>
      </c>
      <c r="E168" s="250">
        <v>0</v>
      </c>
      <c r="F168" s="113">
        <v>1991</v>
      </c>
      <c r="G168" s="112">
        <v>1991</v>
      </c>
      <c r="H168" s="112">
        <v>1991</v>
      </c>
      <c r="I168" s="112">
        <v>1991</v>
      </c>
    </row>
    <row r="169" spans="1:9" ht="25.5" x14ac:dyDescent="0.25">
      <c r="A169" s="116">
        <v>451</v>
      </c>
      <c r="B169" s="117"/>
      <c r="C169" s="118"/>
      <c r="D169" s="109" t="s">
        <v>73</v>
      </c>
      <c r="E169" s="250">
        <v>0</v>
      </c>
      <c r="F169" s="113">
        <v>1327</v>
      </c>
      <c r="G169" s="112">
        <v>1327</v>
      </c>
      <c r="H169" s="114">
        <v>1327</v>
      </c>
      <c r="I169" s="114">
        <v>1327</v>
      </c>
    </row>
    <row r="170" spans="1:9" s="153" customFormat="1" ht="25.5" x14ac:dyDescent="0.25">
      <c r="A170" s="156">
        <v>4511</v>
      </c>
      <c r="B170" s="157"/>
      <c r="C170" s="158"/>
      <c r="D170" s="159" t="s">
        <v>73</v>
      </c>
      <c r="E170" s="250">
        <v>0</v>
      </c>
      <c r="F170" s="160">
        <v>1327</v>
      </c>
      <c r="G170" s="161">
        <v>1327</v>
      </c>
      <c r="H170" s="119">
        <v>1327</v>
      </c>
      <c r="I170" s="119">
        <v>1327</v>
      </c>
    </row>
    <row r="171" spans="1:9" ht="25.5" x14ac:dyDescent="0.25">
      <c r="A171" s="137">
        <v>453</v>
      </c>
      <c r="B171" s="138"/>
      <c r="C171" s="139"/>
      <c r="D171" s="147" t="s">
        <v>182</v>
      </c>
      <c r="E171" s="250">
        <v>0</v>
      </c>
      <c r="F171" s="113">
        <v>664</v>
      </c>
      <c r="G171" s="112">
        <v>664</v>
      </c>
      <c r="H171" s="114">
        <v>664</v>
      </c>
      <c r="I171" s="114">
        <v>664</v>
      </c>
    </row>
    <row r="172" spans="1:9" s="153" customFormat="1" ht="25.5" x14ac:dyDescent="0.25">
      <c r="A172" s="156">
        <v>4531</v>
      </c>
      <c r="B172" s="157"/>
      <c r="C172" s="158"/>
      <c r="D172" s="159" t="s">
        <v>183</v>
      </c>
      <c r="E172" s="250">
        <v>0</v>
      </c>
      <c r="F172" s="160">
        <v>664</v>
      </c>
      <c r="G172" s="161">
        <v>664</v>
      </c>
      <c r="H172" s="119">
        <v>664</v>
      </c>
      <c r="I172" s="119">
        <v>664</v>
      </c>
    </row>
    <row r="173" spans="1:9" s="81" customFormat="1" x14ac:dyDescent="0.25">
      <c r="A173" s="228" t="s">
        <v>112</v>
      </c>
      <c r="B173" s="233"/>
      <c r="C173" s="234"/>
      <c r="D173" s="150" t="s">
        <v>113</v>
      </c>
      <c r="E173" s="250">
        <v>0</v>
      </c>
      <c r="F173" s="61">
        <v>6637</v>
      </c>
      <c r="G173" s="62">
        <v>6637</v>
      </c>
      <c r="H173" s="62">
        <v>6637</v>
      </c>
      <c r="I173" s="62">
        <v>6637</v>
      </c>
    </row>
    <row r="174" spans="1:9" s="81" customFormat="1" ht="25.5" x14ac:dyDescent="0.25">
      <c r="A174" s="140">
        <v>4</v>
      </c>
      <c r="B174" s="141"/>
      <c r="C174" s="142"/>
      <c r="D174" s="150" t="s">
        <v>11</v>
      </c>
      <c r="E174" s="250">
        <v>0</v>
      </c>
      <c r="F174" s="61">
        <v>6637</v>
      </c>
      <c r="G174" s="62">
        <v>6637</v>
      </c>
      <c r="H174" s="62">
        <v>6637</v>
      </c>
      <c r="I174" s="62">
        <v>6637</v>
      </c>
    </row>
    <row r="175" spans="1:9" s="81" customFormat="1" ht="25.5" x14ac:dyDescent="0.25">
      <c r="A175" s="140">
        <v>42</v>
      </c>
      <c r="B175" s="141"/>
      <c r="C175" s="142"/>
      <c r="D175" s="150" t="s">
        <v>142</v>
      </c>
      <c r="E175" s="250">
        <v>0</v>
      </c>
      <c r="F175" s="61">
        <v>1000</v>
      </c>
      <c r="G175" s="62">
        <v>1000</v>
      </c>
      <c r="H175" s="62">
        <v>1000</v>
      </c>
      <c r="I175" s="62">
        <v>1000</v>
      </c>
    </row>
    <row r="176" spans="1:9" s="81" customFormat="1" x14ac:dyDescent="0.25">
      <c r="A176" s="140">
        <v>422</v>
      </c>
      <c r="B176" s="151"/>
      <c r="C176" s="152"/>
      <c r="D176" s="150" t="s">
        <v>159</v>
      </c>
      <c r="E176" s="250">
        <v>0</v>
      </c>
      <c r="F176" s="61">
        <v>1000</v>
      </c>
      <c r="G176" s="62">
        <v>1000</v>
      </c>
      <c r="H176" s="62">
        <v>1000</v>
      </c>
      <c r="I176" s="62">
        <v>1000</v>
      </c>
    </row>
    <row r="177" spans="1:9" s="85" customFormat="1" x14ac:dyDescent="0.25">
      <c r="A177" s="50">
        <v>4221</v>
      </c>
      <c r="B177" s="51"/>
      <c r="C177" s="52"/>
      <c r="D177" s="24" t="s">
        <v>160</v>
      </c>
      <c r="E177" s="250">
        <v>0</v>
      </c>
      <c r="F177" s="59">
        <v>1000</v>
      </c>
      <c r="G177" s="58">
        <v>1000</v>
      </c>
      <c r="H177" s="58">
        <v>1000</v>
      </c>
      <c r="I177" s="58">
        <v>1000</v>
      </c>
    </row>
    <row r="178" spans="1:9" s="85" customFormat="1" ht="25.5" x14ac:dyDescent="0.25">
      <c r="A178" s="140">
        <v>45</v>
      </c>
      <c r="B178" s="151"/>
      <c r="C178" s="152"/>
      <c r="D178" s="150" t="s">
        <v>184</v>
      </c>
      <c r="E178" s="250">
        <v>0</v>
      </c>
      <c r="F178" s="61">
        <v>5637</v>
      </c>
      <c r="G178" s="62">
        <v>5637</v>
      </c>
      <c r="H178" s="62">
        <v>5637</v>
      </c>
      <c r="I178" s="62">
        <v>5637</v>
      </c>
    </row>
    <row r="179" spans="1:9" s="85" customFormat="1" ht="25.5" x14ac:dyDescent="0.25">
      <c r="A179" s="140">
        <v>451</v>
      </c>
      <c r="B179" s="151"/>
      <c r="C179" s="152"/>
      <c r="D179" s="150" t="s">
        <v>73</v>
      </c>
      <c r="E179" s="250">
        <v>0</v>
      </c>
      <c r="F179" s="61">
        <v>4645</v>
      </c>
      <c r="G179" s="62">
        <v>4645</v>
      </c>
      <c r="H179" s="62">
        <v>4645</v>
      </c>
      <c r="I179" s="62">
        <v>4645</v>
      </c>
    </row>
    <row r="180" spans="1:9" s="85" customFormat="1" ht="25.5" x14ac:dyDescent="0.25">
      <c r="A180" s="144">
        <v>4511</v>
      </c>
      <c r="B180" s="145"/>
      <c r="C180" s="146"/>
      <c r="D180" s="143" t="s">
        <v>73</v>
      </c>
      <c r="E180" s="250">
        <v>0</v>
      </c>
      <c r="F180" s="59">
        <v>3645</v>
      </c>
      <c r="G180" s="58">
        <v>3645</v>
      </c>
      <c r="H180" s="58">
        <v>3645</v>
      </c>
      <c r="I180" s="58">
        <v>3645</v>
      </c>
    </row>
    <row r="181" spans="1:9" s="85" customFormat="1" ht="25.5" x14ac:dyDescent="0.25">
      <c r="A181" s="144">
        <v>4511</v>
      </c>
      <c r="B181" s="145"/>
      <c r="C181" s="146"/>
      <c r="D181" s="143" t="s">
        <v>73</v>
      </c>
      <c r="E181" s="250">
        <v>0</v>
      </c>
      <c r="F181" s="59">
        <v>1000</v>
      </c>
      <c r="G181" s="58">
        <v>1000</v>
      </c>
      <c r="H181" s="58">
        <v>1000</v>
      </c>
      <c r="I181" s="58">
        <v>1000</v>
      </c>
    </row>
    <row r="182" spans="1:9" s="85" customFormat="1" ht="25.5" x14ac:dyDescent="0.25">
      <c r="A182" s="140">
        <v>453</v>
      </c>
      <c r="B182" s="151"/>
      <c r="C182" s="152"/>
      <c r="D182" s="150" t="s">
        <v>182</v>
      </c>
      <c r="E182" s="250">
        <v>0</v>
      </c>
      <c r="F182" s="61">
        <v>992</v>
      </c>
      <c r="G182" s="62">
        <v>992</v>
      </c>
      <c r="H182" s="62">
        <v>992</v>
      </c>
      <c r="I182" s="62">
        <v>992</v>
      </c>
    </row>
    <row r="183" spans="1:9" ht="25.5" x14ac:dyDescent="0.25">
      <c r="A183" s="50">
        <v>4531</v>
      </c>
      <c r="B183" s="51"/>
      <c r="C183" s="52"/>
      <c r="D183" s="24" t="s">
        <v>185</v>
      </c>
      <c r="E183" s="250">
        <v>0</v>
      </c>
      <c r="F183" s="59">
        <v>992</v>
      </c>
      <c r="G183" s="58">
        <v>992</v>
      </c>
      <c r="H183" s="58">
        <v>992</v>
      </c>
      <c r="I183" s="58">
        <v>992</v>
      </c>
    </row>
    <row r="184" spans="1:9" ht="25.5" x14ac:dyDescent="0.25">
      <c r="A184" s="241" t="s">
        <v>136</v>
      </c>
      <c r="B184" s="242"/>
      <c r="C184" s="243"/>
      <c r="D184" s="109" t="s">
        <v>186</v>
      </c>
      <c r="E184" s="250">
        <v>11622.94</v>
      </c>
      <c r="F184" s="113">
        <v>0</v>
      </c>
      <c r="G184" s="112">
        <v>16807</v>
      </c>
      <c r="H184" s="112">
        <v>16807</v>
      </c>
      <c r="I184" s="112">
        <v>16807</v>
      </c>
    </row>
    <row r="185" spans="1:9" ht="25.5" x14ac:dyDescent="0.25">
      <c r="A185" s="137" t="s">
        <v>187</v>
      </c>
      <c r="B185" s="138"/>
      <c r="C185" s="139"/>
      <c r="D185" s="147" t="s">
        <v>85</v>
      </c>
      <c r="E185" s="250">
        <v>0</v>
      </c>
      <c r="F185" s="61">
        <v>0</v>
      </c>
      <c r="G185" s="112">
        <v>6722.8</v>
      </c>
      <c r="H185" s="112">
        <v>6722.8</v>
      </c>
      <c r="I185" s="112">
        <v>6722.8</v>
      </c>
    </row>
    <row r="186" spans="1:9" s="81" customFormat="1" x14ac:dyDescent="0.25">
      <c r="A186" s="140">
        <v>3</v>
      </c>
      <c r="B186" s="151"/>
      <c r="C186" s="152"/>
      <c r="D186" s="150" t="s">
        <v>9</v>
      </c>
      <c r="E186" s="250">
        <v>0</v>
      </c>
      <c r="F186" s="61">
        <v>0</v>
      </c>
      <c r="G186" s="62">
        <v>6722.8</v>
      </c>
      <c r="H186" s="62">
        <v>6722.8</v>
      </c>
      <c r="I186" s="62">
        <v>6722.8</v>
      </c>
    </row>
    <row r="187" spans="1:9" s="81" customFormat="1" ht="12.75" customHeight="1" x14ac:dyDescent="0.25">
      <c r="A187" s="140">
        <v>31</v>
      </c>
      <c r="B187" s="151"/>
      <c r="C187" s="152"/>
      <c r="D187" s="150" t="s">
        <v>10</v>
      </c>
      <c r="E187" s="250">
        <v>0</v>
      </c>
      <c r="F187" s="61">
        <v>0</v>
      </c>
      <c r="G187" s="62">
        <v>6071.6</v>
      </c>
      <c r="H187" s="62">
        <v>6071.6</v>
      </c>
      <c r="I187" s="62">
        <v>6071.6</v>
      </c>
    </row>
    <row r="188" spans="1:9" s="81" customFormat="1" ht="12.75" customHeight="1" x14ac:dyDescent="0.25">
      <c r="A188" s="140">
        <v>311</v>
      </c>
      <c r="B188" s="151"/>
      <c r="C188" s="152"/>
      <c r="D188" s="150" t="s">
        <v>163</v>
      </c>
      <c r="E188" s="250">
        <v>0</v>
      </c>
      <c r="F188" s="61">
        <v>0</v>
      </c>
      <c r="G188" s="62">
        <v>4757.2</v>
      </c>
      <c r="H188" s="62">
        <v>4757.2</v>
      </c>
      <c r="I188" s="62">
        <v>4757.2</v>
      </c>
    </row>
    <row r="189" spans="1:9" ht="12.75" customHeight="1" x14ac:dyDescent="0.25">
      <c r="A189" s="144">
        <v>3111</v>
      </c>
      <c r="B189" s="145"/>
      <c r="C189" s="146"/>
      <c r="D189" s="143" t="s">
        <v>164</v>
      </c>
      <c r="E189" s="250">
        <v>0</v>
      </c>
      <c r="F189" s="59">
        <v>0</v>
      </c>
      <c r="G189" s="58">
        <v>4757.2</v>
      </c>
      <c r="H189" s="58">
        <v>4757.2</v>
      </c>
      <c r="I189" s="58">
        <v>4757.2</v>
      </c>
    </row>
    <row r="190" spans="1:9" s="81" customFormat="1" ht="12.75" customHeight="1" x14ac:dyDescent="0.25">
      <c r="A190" s="140">
        <v>312</v>
      </c>
      <c r="B190" s="151"/>
      <c r="C190" s="152"/>
      <c r="D190" s="150" t="s">
        <v>165</v>
      </c>
      <c r="E190" s="250">
        <v>0</v>
      </c>
      <c r="F190" s="61">
        <v>0</v>
      </c>
      <c r="G190" s="62">
        <v>530.79999999999995</v>
      </c>
      <c r="H190" s="62">
        <v>530.79999999999995</v>
      </c>
      <c r="I190" s="62">
        <v>530.79999999999995</v>
      </c>
    </row>
    <row r="191" spans="1:9" ht="12.75" customHeight="1" x14ac:dyDescent="0.25">
      <c r="A191" s="144">
        <v>3121</v>
      </c>
      <c r="B191" s="145"/>
      <c r="C191" s="146"/>
      <c r="D191" s="143" t="s">
        <v>165</v>
      </c>
      <c r="E191" s="250">
        <v>0</v>
      </c>
      <c r="F191" s="59">
        <v>0</v>
      </c>
      <c r="G191" s="58">
        <v>530.79999999999995</v>
      </c>
      <c r="H191" s="58">
        <v>530.79999999999995</v>
      </c>
      <c r="I191" s="58">
        <v>530.79999999999995</v>
      </c>
    </row>
    <row r="192" spans="1:9" s="81" customFormat="1" ht="12.75" customHeight="1" x14ac:dyDescent="0.25">
      <c r="A192" s="140">
        <v>313</v>
      </c>
      <c r="B192" s="151"/>
      <c r="C192" s="152"/>
      <c r="D192" s="150" t="s">
        <v>166</v>
      </c>
      <c r="E192" s="250">
        <v>0</v>
      </c>
      <c r="F192" s="61">
        <v>0</v>
      </c>
      <c r="G192" s="62">
        <v>783.6</v>
      </c>
      <c r="H192" s="62">
        <v>783.6</v>
      </c>
      <c r="I192" s="62">
        <v>783.6</v>
      </c>
    </row>
    <row r="193" spans="1:9" ht="12.75" customHeight="1" x14ac:dyDescent="0.25">
      <c r="A193" s="144">
        <v>3132</v>
      </c>
      <c r="B193" s="145"/>
      <c r="C193" s="146"/>
      <c r="D193" s="143" t="s">
        <v>167</v>
      </c>
      <c r="E193" s="250">
        <v>0</v>
      </c>
      <c r="F193" s="59">
        <v>0</v>
      </c>
      <c r="G193" s="58">
        <v>783.6</v>
      </c>
      <c r="H193" s="58">
        <v>783.6</v>
      </c>
      <c r="I193" s="58">
        <v>783.6</v>
      </c>
    </row>
    <row r="194" spans="1:9" s="81" customFormat="1" ht="12.75" customHeight="1" x14ac:dyDescent="0.25">
      <c r="A194" s="140">
        <v>32</v>
      </c>
      <c r="B194" s="151"/>
      <c r="C194" s="152"/>
      <c r="D194" s="150" t="s">
        <v>22</v>
      </c>
      <c r="E194" s="250">
        <v>0</v>
      </c>
      <c r="F194" s="61">
        <v>0</v>
      </c>
      <c r="G194" s="62">
        <v>651.20000000000005</v>
      </c>
      <c r="H194" s="62">
        <v>651.20000000000005</v>
      </c>
      <c r="I194" s="62">
        <v>651.20000000000005</v>
      </c>
    </row>
    <row r="195" spans="1:9" s="81" customFormat="1" ht="12.75" customHeight="1" x14ac:dyDescent="0.25">
      <c r="A195" s="140">
        <v>321</v>
      </c>
      <c r="B195" s="151"/>
      <c r="C195" s="152"/>
      <c r="D195" s="150" t="s">
        <v>146</v>
      </c>
      <c r="E195" s="250">
        <v>0</v>
      </c>
      <c r="F195" s="61">
        <v>0</v>
      </c>
      <c r="G195" s="62">
        <v>637.20000000000005</v>
      </c>
      <c r="H195" s="62">
        <v>637.20000000000005</v>
      </c>
      <c r="I195" s="62">
        <v>637.20000000000005</v>
      </c>
    </row>
    <row r="196" spans="1:9" ht="12.75" customHeight="1" x14ac:dyDescent="0.25">
      <c r="A196" s="144">
        <v>3212</v>
      </c>
      <c r="B196" s="145"/>
      <c r="C196" s="146"/>
      <c r="D196" s="143" t="s">
        <v>168</v>
      </c>
      <c r="E196" s="250">
        <v>0</v>
      </c>
      <c r="F196" s="59">
        <v>0</v>
      </c>
      <c r="G196" s="58">
        <v>637.20000000000005</v>
      </c>
      <c r="H196" s="58">
        <v>637.20000000000005</v>
      </c>
      <c r="I196" s="58">
        <v>637.20000000000005</v>
      </c>
    </row>
    <row r="197" spans="1:9" s="81" customFormat="1" ht="12.75" customHeight="1" x14ac:dyDescent="0.25">
      <c r="A197" s="140">
        <v>323</v>
      </c>
      <c r="B197" s="151"/>
      <c r="C197" s="152"/>
      <c r="D197" s="150" t="s">
        <v>110</v>
      </c>
      <c r="E197" s="250">
        <v>0</v>
      </c>
      <c r="F197" s="61">
        <v>0</v>
      </c>
      <c r="G197" s="62">
        <v>14</v>
      </c>
      <c r="H197" s="62">
        <v>14</v>
      </c>
      <c r="I197" s="62">
        <v>14</v>
      </c>
    </row>
    <row r="198" spans="1:9" ht="12.75" customHeight="1" x14ac:dyDescent="0.25">
      <c r="A198" s="144">
        <v>3236</v>
      </c>
      <c r="B198" s="145"/>
      <c r="C198" s="146"/>
      <c r="D198" s="143" t="s">
        <v>188</v>
      </c>
      <c r="E198" s="250">
        <v>0</v>
      </c>
      <c r="F198" s="59">
        <v>0</v>
      </c>
      <c r="G198" s="58">
        <v>14</v>
      </c>
      <c r="H198" s="58">
        <v>14</v>
      </c>
      <c r="I198" s="58">
        <v>14</v>
      </c>
    </row>
    <row r="199" spans="1:9" s="167" customFormat="1" ht="24" customHeight="1" x14ac:dyDescent="0.25">
      <c r="A199" s="162" t="s">
        <v>189</v>
      </c>
      <c r="B199" s="163"/>
      <c r="C199" s="164"/>
      <c r="D199" s="165" t="s">
        <v>190</v>
      </c>
      <c r="E199" s="250">
        <v>11662.94</v>
      </c>
      <c r="F199" s="61">
        <v>14940</v>
      </c>
      <c r="G199" s="166">
        <v>10084.200000000001</v>
      </c>
      <c r="H199" s="166">
        <v>10084.200000000001</v>
      </c>
      <c r="I199" s="166">
        <v>10084.200000000001</v>
      </c>
    </row>
    <row r="200" spans="1:9" s="81" customFormat="1" ht="12.75" customHeight="1" x14ac:dyDescent="0.25">
      <c r="A200" s="140">
        <v>3</v>
      </c>
      <c r="B200" s="151"/>
      <c r="C200" s="152"/>
      <c r="D200" s="150" t="s">
        <v>9</v>
      </c>
      <c r="E200" s="250">
        <v>11662.94</v>
      </c>
      <c r="F200" s="61">
        <v>14940</v>
      </c>
      <c r="G200" s="62">
        <v>10084.200000000001</v>
      </c>
      <c r="H200" s="62">
        <v>10084.200000000001</v>
      </c>
      <c r="I200" s="62">
        <v>10084.200000000001</v>
      </c>
    </row>
    <row r="201" spans="1:9" s="81" customFormat="1" ht="12.75" customHeight="1" x14ac:dyDescent="0.25">
      <c r="A201" s="140">
        <v>31</v>
      </c>
      <c r="B201" s="151"/>
      <c r="C201" s="152"/>
      <c r="D201" s="150" t="s">
        <v>10</v>
      </c>
      <c r="E201" s="250">
        <v>10612.31</v>
      </c>
      <c r="F201" s="61">
        <v>13312</v>
      </c>
      <c r="G201" s="62">
        <v>9107.4</v>
      </c>
      <c r="H201" s="62">
        <v>9107.4</v>
      </c>
      <c r="I201" s="62">
        <v>9107.4</v>
      </c>
    </row>
    <row r="202" spans="1:9" s="81" customFormat="1" ht="12.75" customHeight="1" x14ac:dyDescent="0.25">
      <c r="A202" s="140">
        <v>311</v>
      </c>
      <c r="B202" s="151"/>
      <c r="C202" s="152"/>
      <c r="D202" s="150" t="s">
        <v>163</v>
      </c>
      <c r="E202" s="250">
        <v>8082.97</v>
      </c>
      <c r="F202" s="61">
        <v>10193</v>
      </c>
      <c r="G202" s="62">
        <v>7135.8</v>
      </c>
      <c r="H202" s="62">
        <v>7135.8</v>
      </c>
      <c r="I202" s="62">
        <v>7135.8</v>
      </c>
    </row>
    <row r="203" spans="1:9" s="153" customFormat="1" ht="12.75" customHeight="1" x14ac:dyDescent="0.25">
      <c r="A203" s="144">
        <v>3111</v>
      </c>
      <c r="B203" s="145"/>
      <c r="C203" s="146"/>
      <c r="D203" s="143" t="s">
        <v>164</v>
      </c>
      <c r="E203" s="251">
        <v>8082.97</v>
      </c>
      <c r="F203" s="59">
        <v>10193</v>
      </c>
      <c r="G203" s="58">
        <v>7135.8</v>
      </c>
      <c r="H203" s="58">
        <v>7135.8</v>
      </c>
      <c r="I203" s="58">
        <v>7135.8</v>
      </c>
    </row>
    <row r="204" spans="1:9" s="81" customFormat="1" ht="12.75" customHeight="1" x14ac:dyDescent="0.25">
      <c r="A204" s="140">
        <v>312</v>
      </c>
      <c r="B204" s="151"/>
      <c r="C204" s="152"/>
      <c r="D204" s="150" t="s">
        <v>165</v>
      </c>
      <c r="E204" s="250">
        <v>1300</v>
      </c>
      <c r="F204" s="61">
        <v>1327</v>
      </c>
      <c r="G204" s="62">
        <v>796.2</v>
      </c>
      <c r="H204" s="62">
        <v>796.2</v>
      </c>
      <c r="I204" s="62">
        <v>796.2</v>
      </c>
    </row>
    <row r="205" spans="1:9" s="153" customFormat="1" ht="12.75" customHeight="1" x14ac:dyDescent="0.25">
      <c r="A205" s="144">
        <v>3121</v>
      </c>
      <c r="B205" s="145"/>
      <c r="C205" s="146"/>
      <c r="D205" s="143" t="s">
        <v>165</v>
      </c>
      <c r="E205" s="251">
        <v>1300</v>
      </c>
      <c r="F205" s="59">
        <v>1327</v>
      </c>
      <c r="G205" s="58">
        <v>796.2</v>
      </c>
      <c r="H205" s="58">
        <v>796.2</v>
      </c>
      <c r="I205" s="58">
        <v>796.2</v>
      </c>
    </row>
    <row r="206" spans="1:9" s="81" customFormat="1" ht="12.75" customHeight="1" x14ac:dyDescent="0.25">
      <c r="A206" s="140">
        <v>313</v>
      </c>
      <c r="B206" s="151"/>
      <c r="C206" s="152"/>
      <c r="D206" s="150" t="s">
        <v>166</v>
      </c>
      <c r="E206" s="250">
        <v>1229.3399999999999</v>
      </c>
      <c r="F206" s="61">
        <v>1792</v>
      </c>
      <c r="G206" s="62">
        <v>1175.4000000000001</v>
      </c>
      <c r="H206" s="62">
        <v>1175.4000000000001</v>
      </c>
      <c r="I206" s="62">
        <v>1175.4000000000001</v>
      </c>
    </row>
    <row r="207" spans="1:9" s="153" customFormat="1" ht="12.75" customHeight="1" x14ac:dyDescent="0.25">
      <c r="A207" s="144">
        <v>3123</v>
      </c>
      <c r="B207" s="145"/>
      <c r="C207" s="146"/>
      <c r="D207" s="143" t="s">
        <v>167</v>
      </c>
      <c r="E207" s="251">
        <v>1229.3399999999999</v>
      </c>
      <c r="F207" s="59">
        <v>1792</v>
      </c>
      <c r="G207" s="58">
        <v>1175.4000000000001</v>
      </c>
      <c r="H207" s="58">
        <v>1175.4000000000001</v>
      </c>
      <c r="I207" s="58">
        <v>1175.4000000000001</v>
      </c>
    </row>
    <row r="208" spans="1:9" s="81" customFormat="1" ht="12.75" customHeight="1" x14ac:dyDescent="0.25">
      <c r="A208" s="140">
        <v>32</v>
      </c>
      <c r="B208" s="151"/>
      <c r="C208" s="152"/>
      <c r="D208" s="150" t="s">
        <v>22</v>
      </c>
      <c r="E208" s="250">
        <v>1050.6300000000001</v>
      </c>
      <c r="F208" s="61">
        <v>1628</v>
      </c>
      <c r="G208" s="62">
        <v>976.8</v>
      </c>
      <c r="H208" s="62">
        <v>976.8</v>
      </c>
      <c r="I208" s="62">
        <v>976.8</v>
      </c>
    </row>
    <row r="209" spans="1:9" s="81" customFormat="1" ht="12.75" customHeight="1" x14ac:dyDescent="0.25">
      <c r="A209" s="140">
        <v>321</v>
      </c>
      <c r="B209" s="151"/>
      <c r="C209" s="152"/>
      <c r="D209" s="150" t="s">
        <v>146</v>
      </c>
      <c r="E209" s="250">
        <v>1050.6300000000001</v>
      </c>
      <c r="F209" s="61">
        <v>1593</v>
      </c>
      <c r="G209" s="62">
        <v>955.8</v>
      </c>
      <c r="H209" s="62">
        <v>955.8</v>
      </c>
      <c r="I209" s="62">
        <v>955.8</v>
      </c>
    </row>
    <row r="210" spans="1:9" s="153" customFormat="1" ht="12.75" customHeight="1" x14ac:dyDescent="0.25">
      <c r="A210" s="144">
        <v>3212</v>
      </c>
      <c r="B210" s="145"/>
      <c r="C210" s="146"/>
      <c r="D210" s="143" t="s">
        <v>168</v>
      </c>
      <c r="E210" s="251">
        <v>1050.6300000000001</v>
      </c>
      <c r="F210" s="59">
        <v>1593</v>
      </c>
      <c r="G210" s="58">
        <v>955.8</v>
      </c>
      <c r="H210" s="58">
        <v>955.8</v>
      </c>
      <c r="I210" s="58">
        <v>955.8</v>
      </c>
    </row>
    <row r="211" spans="1:9" s="81" customFormat="1" ht="12.75" customHeight="1" x14ac:dyDescent="0.25">
      <c r="A211" s="140">
        <v>323</v>
      </c>
      <c r="B211" s="151"/>
      <c r="C211" s="152"/>
      <c r="D211" s="150" t="s">
        <v>110</v>
      </c>
      <c r="E211" s="250">
        <v>0</v>
      </c>
      <c r="F211" s="61">
        <v>35</v>
      </c>
      <c r="G211" s="62">
        <v>21</v>
      </c>
      <c r="H211" s="62">
        <v>21</v>
      </c>
      <c r="I211" s="62">
        <v>21</v>
      </c>
    </row>
    <row r="212" spans="1:9" s="153" customFormat="1" ht="12.75" customHeight="1" x14ac:dyDescent="0.25">
      <c r="A212" s="144">
        <v>3236</v>
      </c>
      <c r="B212" s="145"/>
      <c r="C212" s="146"/>
      <c r="D212" s="143" t="s">
        <v>188</v>
      </c>
      <c r="E212" s="251">
        <v>0</v>
      </c>
      <c r="F212" s="59">
        <v>35</v>
      </c>
      <c r="G212" s="58">
        <v>21</v>
      </c>
      <c r="H212" s="58">
        <v>21</v>
      </c>
      <c r="I212" s="58">
        <v>21</v>
      </c>
    </row>
  </sheetData>
  <mergeCells count="36">
    <mergeCell ref="A162:C162"/>
    <mergeCell ref="A173:C173"/>
    <mergeCell ref="A184:C184"/>
    <mergeCell ref="A157:C157"/>
    <mergeCell ref="A96:C96"/>
    <mergeCell ref="A121:C121"/>
    <mergeCell ref="A130:C130"/>
    <mergeCell ref="A143:C143"/>
    <mergeCell ref="A144:C144"/>
    <mergeCell ref="A42:C42"/>
    <mergeCell ref="A43:C43"/>
    <mergeCell ref="A47:C47"/>
    <mergeCell ref="A76:C76"/>
    <mergeCell ref="A90:C90"/>
    <mergeCell ref="A28:C28"/>
    <mergeCell ref="A32:C32"/>
    <mergeCell ref="A36:C36"/>
    <mergeCell ref="A40:C40"/>
    <mergeCell ref="A41:C41"/>
    <mergeCell ref="A24:C24"/>
    <mergeCell ref="A25:C25"/>
    <mergeCell ref="A16:C16"/>
    <mergeCell ref="A17:C17"/>
    <mergeCell ref="A20:C20"/>
    <mergeCell ref="A22:C22"/>
    <mergeCell ref="A8:C8"/>
    <mergeCell ref="A9:C9"/>
    <mergeCell ref="A15:C15"/>
    <mergeCell ref="A10:C10"/>
    <mergeCell ref="A21:C21"/>
    <mergeCell ref="A6:C6"/>
    <mergeCell ref="A7:C7"/>
    <mergeCell ref="A1:J1"/>
    <mergeCell ref="A3:J3"/>
    <mergeCell ref="A5:C5"/>
    <mergeCell ref="C2:J2"/>
  </mergeCells>
  <pageMargins left="0.7" right="0.7" top="0.75" bottom="0.75" header="0.3" footer="0.3"/>
  <pageSetup paperSize="9" scale="1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2024-12-11T09:57:54Z</cp:lastPrinted>
  <dcterms:created xsi:type="dcterms:W3CDTF">2022-08-12T12:51:27Z</dcterms:created>
  <dcterms:modified xsi:type="dcterms:W3CDTF">2024-12-11T11:08:59Z</dcterms:modified>
</cp:coreProperties>
</file>