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RA\Desktop\"/>
    </mc:Choice>
  </mc:AlternateContent>
  <bookViews>
    <workbookView xWindow="0" yWindow="0" windowWidth="28800" windowHeight="13590" tabRatio="601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" l="1"/>
  <c r="E24" i="3"/>
  <c r="C14" i="8"/>
  <c r="F11" i="10" l="1"/>
  <c r="D11" i="3"/>
  <c r="D10" i="3" s="1"/>
  <c r="F11" i="7"/>
  <c r="C37" i="8"/>
  <c r="C28" i="8"/>
  <c r="C20" i="8"/>
  <c r="F30" i="7" l="1"/>
  <c r="F6" i="7"/>
  <c r="C45" i="8"/>
  <c r="E29" i="3" l="1"/>
  <c r="D29" i="3"/>
  <c r="D23" i="3" s="1"/>
  <c r="D24" i="3"/>
  <c r="E10" i="3"/>
  <c r="C11" i="8"/>
  <c r="C10" i="8" s="1"/>
  <c r="B11" i="8"/>
  <c r="C40" i="8"/>
  <c r="C36" i="8" s="1"/>
  <c r="C53" i="8"/>
  <c r="C43" i="8"/>
  <c r="B53" i="8"/>
  <c r="B45" i="8"/>
  <c r="B40" i="8"/>
  <c r="B37" i="8"/>
  <c r="F34" i="10"/>
  <c r="F37" i="10" s="1"/>
  <c r="G34" i="10" s="1"/>
  <c r="G37" i="10" s="1"/>
  <c r="G21" i="10"/>
  <c r="F21" i="10"/>
  <c r="G11" i="10"/>
  <c r="G8" i="10"/>
  <c r="E23" i="3" l="1"/>
  <c r="G14" i="10"/>
  <c r="G22" i="10" s="1"/>
  <c r="G28" i="10" s="1"/>
  <c r="G29" i="10" s="1"/>
  <c r="F14" i="10"/>
  <c r="F22" i="10" s="1"/>
  <c r="F28" i="10" s="1"/>
  <c r="F29" i="10" s="1"/>
</calcChain>
</file>

<file path=xl/sharedStrings.xml><?xml version="1.0" encoding="utf-8"?>
<sst xmlns="http://schemas.openxmlformats.org/spreadsheetml/2006/main" count="289" uniqueCount="157">
  <si>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</si>
  <si>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</si>
  <si>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</si>
  <si>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</si>
  <si>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</si>
  <si>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</si>
  <si>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</si>
  <si>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</si>
  <si>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</si>
  <si>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</si>
  <si>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</si>
  <si>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</si>
  <si>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</si>
  <si>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</si>
  <si>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</si>
  <si>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</si>
  <si>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</si>
  <si>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</si>
  <si>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</si>
  <si>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</si>
  <si>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</si>
  <si>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</si>
  <si>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</si>
  <si>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</si>
  <si>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</si>
  <si>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</si>
  <si>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</si>
  <si>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</si>
  <si>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</si>
  <si>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Naziv</t>
  </si>
  <si>
    <t>Plan za 2024.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</si>
  <si>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</si>
  <si>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</si>
  <si>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</si>
  <si>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</si>
  <si>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</si>
  <si>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</si>
  <si>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</si>
  <si>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</si>
  <si>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</si>
  <si>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</si>
  <si>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</si>
  <si>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</si>
  <si>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</si>
  <si>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</si>
  <si>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</si>
  <si>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</si>
  <si>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</si>
  <si>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</si>
  <si>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</si>
  <si>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</si>
  <si>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</si>
  <si>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</si>
  <si>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</si>
  <si>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</si>
  <si>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</si>
  <si>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</si>
  <si>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</si>
  <si>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</si>
  <si>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</si>
  <si>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</si>
  <si>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</si>
  <si>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</si>
  <si>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</si>
  <si>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</si>
  <si>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Prihodi od upravnih i administrativnih pristojbi, pristojbi po posebnim propisima i naknadama</t>
  </si>
  <si>
    <t>Prihodi od prodaje proizvoda i roba te pruženih usluga i prihodi od donacija</t>
  </si>
  <si>
    <t>Financijski rashodi</t>
  </si>
  <si>
    <t>Naknade građanima</t>
  </si>
  <si>
    <t>Dodatna ulaganja na građevinskim objektima</t>
  </si>
  <si>
    <t>3 Vlastiti prihod</t>
  </si>
  <si>
    <t xml:space="preserve">  '31 Prihod od imovine</t>
  </si>
  <si>
    <t xml:space="preserve">  '31 Prihod od prodaje proizvoda </t>
  </si>
  <si>
    <t>6 Donacije</t>
  </si>
  <si>
    <r>
      <t xml:space="preserve">  </t>
    </r>
    <r>
      <rPr>
        <sz val="10"/>
        <color rgb="FF000000"/>
        <rFont val="Arial"/>
        <family val="2"/>
      </rPr>
      <t>61 Donacije od pravnih i fizičkih osoba</t>
    </r>
  </si>
  <si>
    <t xml:space="preserve">  62 Kapitalne donacije</t>
  </si>
  <si>
    <t>09 Obrazovanje</t>
  </si>
  <si>
    <t>091 Osnovno obrazovanje</t>
  </si>
  <si>
    <t>PROGRAM 1001</t>
  </si>
  <si>
    <t>Program javnih potreba u školstvu</t>
  </si>
  <si>
    <t>Školska natjecanja i smotre</t>
  </si>
  <si>
    <t>Izvor financiranja 1.1</t>
  </si>
  <si>
    <t>Opći prihodi i primici</t>
  </si>
  <si>
    <t>Školska kuhinja</t>
  </si>
  <si>
    <t>Izvor financiranja 4.3.1.</t>
  </si>
  <si>
    <t>Prihod za posebne namjene PK</t>
  </si>
  <si>
    <t>Izvor financviranja 5.2.14</t>
  </si>
  <si>
    <t>Pomoći agencija za plaćanja u poljoprivredi</t>
  </si>
  <si>
    <t>Izvor financiranja 5.2.9.</t>
  </si>
  <si>
    <t>Pomoć ministarstva za demografiju mlade im socijalnu</t>
  </si>
  <si>
    <t>Izvor financiranja 5.7.1.</t>
  </si>
  <si>
    <t>Pomoći iz gradskih i općinskih proračuna</t>
  </si>
  <si>
    <t>Izvor financiranja 5.2.2</t>
  </si>
  <si>
    <t>Pomoći -PK</t>
  </si>
  <si>
    <t>Izvor financiranja 5.2.2.</t>
  </si>
  <si>
    <t>Pomoći PK</t>
  </si>
  <si>
    <t>Naknade građanima i kuanstvima</t>
  </si>
  <si>
    <t>Redovni program OŠ</t>
  </si>
  <si>
    <t>Izvor financiranja 1.2.</t>
  </si>
  <si>
    <t>Opći prihodi osnovne škole</t>
  </si>
  <si>
    <t xml:space="preserve">Dodatna ulaganja u objekte </t>
  </si>
  <si>
    <t>Izvor financiranja 3.1.1.</t>
  </si>
  <si>
    <t>Vlastiti prihod</t>
  </si>
  <si>
    <t>Rashodi za nabavu proizvodne dugotrajne imovine</t>
  </si>
  <si>
    <t>Prihodi za posebne namjene PK</t>
  </si>
  <si>
    <t>Knjige</t>
  </si>
  <si>
    <t>Izvor fianciranja 6.1.1.</t>
  </si>
  <si>
    <t>Tekuće donacije PK</t>
  </si>
  <si>
    <t>Ulaganja u objekte školstva</t>
  </si>
  <si>
    <t>Rashodi za usluge</t>
  </si>
  <si>
    <t>Ulaganja u objekte školstva potres</t>
  </si>
  <si>
    <t>Izvor financiranja 6.2.1.</t>
  </si>
  <si>
    <t>Kapitalne donacije PK</t>
  </si>
  <si>
    <t>Osiguravanje pomoćnika u nastavi</t>
  </si>
  <si>
    <t>Višak prihoda</t>
  </si>
  <si>
    <t xml:space="preserve">   92 Višak prihoda</t>
  </si>
  <si>
    <t xml:space="preserve">  92 Višak prihoda</t>
  </si>
  <si>
    <t>Izvor financiranja 5.2.25</t>
  </si>
  <si>
    <t>Pomoć iz dražavnog proračuna-obnova</t>
  </si>
  <si>
    <r>
      <t xml:space="preserve">   </t>
    </r>
    <r>
      <rPr>
        <sz val="10"/>
        <color rgb="FF000000"/>
        <rFont val="Arial"/>
        <family val="2"/>
      </rPr>
      <t>5.7.1 Pomoći iz gradskih proračuna  PK</t>
    </r>
  </si>
  <si>
    <t xml:space="preserve">  4.3.1 Ostali prihodi za posebne namjene</t>
  </si>
  <si>
    <t xml:space="preserve">   3.1.1. Prihodi od prodaje proizvoda</t>
  </si>
  <si>
    <t xml:space="preserve">   3.1.1 Prihod od imovine</t>
  </si>
  <si>
    <t xml:space="preserve">  1.1 Opći prihodi i primici</t>
  </si>
  <si>
    <t xml:space="preserve">  1.2 Opći prihodi osnovne škole</t>
  </si>
  <si>
    <t xml:space="preserve">   5.2.2 Pomoći PK</t>
  </si>
  <si>
    <t xml:space="preserve">   5.2.3 Ostale pomoći od    međunarodnih organizacija</t>
  </si>
  <si>
    <t xml:space="preserve">   5.2.5 Pomoći MZO</t>
  </si>
  <si>
    <t xml:space="preserve">   5.2.14 Pomoći Ministarstva za demografiju, obitelj, mlade i socijalnu</t>
  </si>
  <si>
    <r>
      <t xml:space="preserve">   </t>
    </r>
    <r>
      <rPr>
        <sz val="10"/>
        <color rgb="FF000000"/>
        <rFont val="Arial"/>
        <family val="2"/>
      </rPr>
      <t>5.7.1 Pomoći iz gradskih proračuna PK</t>
    </r>
  </si>
  <si>
    <t xml:space="preserve">   5.2.9  Pomoći Agencija za plaćanja u poljoprivredi</t>
  </si>
  <si>
    <t xml:space="preserve">  5.2.14  Pomoći ministarstva za demografiju, obitelj mlade i socijalnu</t>
  </si>
  <si>
    <t xml:space="preserve">  6.2.1  Kapitalne donacije</t>
  </si>
  <si>
    <t xml:space="preserve">  5.2.25 Pomoći iz državnog proračuna obnova</t>
  </si>
  <si>
    <t xml:space="preserve">   5.2.9 Pomoći Agencija za plaćanja u poljoprivredi</t>
  </si>
  <si>
    <t xml:space="preserve">   5.2.25 Pomoći iz državnog proračuna obnova</t>
  </si>
  <si>
    <t>AKTIVNOST A1000007</t>
  </si>
  <si>
    <t>AKTIVNOST A1000010</t>
  </si>
  <si>
    <t>AKTIVNOST A1000014</t>
  </si>
  <si>
    <t>KAPITALNI PROJEKT K100002</t>
  </si>
  <si>
    <t>KAPITALNI PROJEKT K100007</t>
  </si>
  <si>
    <t>OSNOVNA ŠKOLA IVAN GORAN KOVAČIĆ GORA OIB:52208131924</t>
  </si>
  <si>
    <t>rashodi poslovanja</t>
  </si>
  <si>
    <t>izvor financiranja 5.2.3</t>
  </si>
  <si>
    <t>pomoći EU PK</t>
  </si>
  <si>
    <t>rashodi za dodatna ulaganja na nefinancijskoj imovini</t>
  </si>
  <si>
    <t>rashodi za nabavu proizvedene dug imovine</t>
  </si>
  <si>
    <t>rashodi za dodatna ulaganja na nefin imovini</t>
  </si>
  <si>
    <r>
      <t xml:space="preserve">  </t>
    </r>
    <r>
      <rPr>
        <sz val="10"/>
        <color rgb="FF000000"/>
        <rFont val="Arial"/>
        <family val="2"/>
      </rPr>
      <t>6.1.1  tekuće donacije</t>
    </r>
  </si>
  <si>
    <t>Plan 2024.</t>
  </si>
  <si>
    <t xml:space="preserve">FINANCIJSKI PLAN PRORAČUNSKOG KORISNIKA JEDINICE LOKALNE I PODRUČNE (REGIONALNE) SAMOUPRAVE 
ZA 2024. </t>
  </si>
  <si>
    <t>TEKUĆI PROJEKT K100004 Izvor financiranja 5.2.5.</t>
  </si>
  <si>
    <t>TEKUĆI PROJEKT K100004 Izvor financiranja 1.1</t>
  </si>
  <si>
    <t>Plan 2024. 2.rebalans</t>
  </si>
  <si>
    <t>Plan za 2024. 2.rebalans</t>
  </si>
  <si>
    <t>Plan za 2024.2.rebalans</t>
  </si>
  <si>
    <t>Plan za 2024. 2. rebalans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</si>
</sst>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0"/>
      <color rgb="FF000000"/>
      <name val="Arial"/>
      <family val="2"/>
      <charset val="238"/>
    </font>
    <font>
      <b/>
      <sz val="10"/>
      <color indexed="8"/>
      <name val="Arial"/>
      <family val="2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b/>
      <u/>
      <sz val="11"/>
      <name val="Calibri"/>
      <family val="2"/>
      <charset val="238"/>
      <scheme val="minor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9" fillId="3" borderId="1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20" fillId="2" borderId="3" xfId="0" quotePrefix="1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vertical="center" wrapText="1"/>
    </xf>
    <xf numFmtId="0" fontId="22" fillId="0" borderId="3" xfId="0" applyFont="1" applyBorder="1" applyAlignment="1">
      <alignment horizontal="left" vertical="center" wrapText="1"/>
    </xf>
    <xf numFmtId="0" fontId="8" fillId="0" borderId="0" xfId="0" applyFont="1"/>
    <xf numFmtId="2" fontId="3" fillId="2" borderId="3" xfId="0" applyNumberFormat="1" applyFont="1" applyFill="1" applyBorder="1" applyAlignment="1">
      <alignment horizontal="right"/>
    </xf>
    <xf numFmtId="0" fontId="24" fillId="2" borderId="4" xfId="0" applyFont="1" applyFill="1" applyBorder="1" applyAlignment="1">
      <alignment horizontal="left" vertical="center" wrapText="1"/>
    </xf>
    <xf numFmtId="2" fontId="6" fillId="2" borderId="3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25" fillId="2" borderId="4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3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0" fontId="23" fillId="0" borderId="3" xfId="0" applyFont="1" applyBorder="1" applyAlignment="1">
      <alignment horizontal="left" vertical="center" wrapText="1"/>
    </xf>
    <xf numFmtId="2" fontId="0" fillId="0" borderId="0" xfId="0" applyNumberFormat="1"/>
    <xf numFmtId="2" fontId="26" fillId="2" borderId="3" xfId="0" applyNumberFormat="1" applyFont="1" applyFill="1" applyBorder="1" applyAlignment="1">
      <alignment horizontal="right"/>
    </xf>
    <xf numFmtId="0" fontId="1" fillId="0" borderId="0" xfId="0" applyFont="1"/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27" fillId="5" borderId="0" xfId="0" applyFont="1" applyFill="1"/>
    <xf numFmtId="0" fontId="28" fillId="5" borderId="0" xfId="0" applyFont="1" applyFill="1"/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0" fillId="5" borderId="0" xfId="0" applyFill="1"/>
    <xf numFmtId="2" fontId="0" fillId="0" borderId="3" xfId="0" applyNumberFormat="1" applyBorder="1"/>
    <xf numFmtId="2" fontId="1" fillId="0" borderId="3" xfId="0" applyNumberFormat="1" applyFont="1" applyBorder="1"/>
    <xf numFmtId="0" fontId="0" fillId="2" borderId="0" xfId="0" applyFill="1"/>
    <xf numFmtId="2" fontId="32" fillId="0" borderId="3" xfId="0" applyNumberFormat="1" applyFont="1" applyBorder="1"/>
    <xf numFmtId="2" fontId="32" fillId="2" borderId="3" xfId="0" applyNumberFormat="1" applyFont="1" applyFill="1" applyBorder="1"/>
    <xf numFmtId="2" fontId="6" fillId="5" borderId="3" xfId="0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 vertical="center" wrapText="1"/>
    </xf>
    <xf numFmtId="2" fontId="3" fillId="5" borderId="3" xfId="0" applyNumberFormat="1" applyFont="1" applyFill="1" applyBorder="1" applyAlignment="1">
      <alignment horizontal="right"/>
    </xf>
    <xf numFmtId="0" fontId="0" fillId="6" borderId="0" xfId="0" applyFill="1"/>
    <xf numFmtId="0" fontId="20" fillId="5" borderId="3" xfId="0" applyFont="1" applyFill="1" applyBorder="1" applyAlignment="1">
      <alignment horizontal="left" vertical="center"/>
    </xf>
    <xf numFmtId="0" fontId="20" fillId="5" borderId="3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vertical="center" wrapText="1"/>
    </xf>
    <xf numFmtId="0" fontId="21" fillId="5" borderId="3" xfId="0" quotePrefix="1" applyFont="1" applyFill="1" applyBorder="1" applyAlignment="1">
      <alignment horizontal="left" vertical="center"/>
    </xf>
    <xf numFmtId="2" fontId="26" fillId="5" borderId="3" xfId="0" applyNumberFormat="1" applyFont="1" applyFill="1" applyBorder="1" applyAlignment="1">
      <alignment horizontal="right"/>
    </xf>
    <xf numFmtId="0" fontId="6" fillId="5" borderId="3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4" fontId="3" fillId="6" borderId="4" xfId="0" applyNumberFormat="1" applyFont="1" applyFill="1" applyBorder="1" applyAlignment="1">
      <alignment horizontal="right"/>
    </xf>
    <xf numFmtId="4" fontId="3" fillId="6" borderId="3" xfId="0" applyNumberFormat="1" applyFont="1" applyFill="1" applyBorder="1" applyAlignment="1">
      <alignment horizontal="right"/>
    </xf>
    <xf numFmtId="0" fontId="9" fillId="4" borderId="3" xfId="0" applyFont="1" applyFill="1" applyBorder="1" applyAlignment="1">
      <alignment horizontal="left" vertical="center" wrapText="1"/>
    </xf>
    <xf numFmtId="0" fontId="29" fillId="4" borderId="4" xfId="0" applyFont="1" applyFill="1" applyBorder="1" applyAlignment="1">
      <alignment horizontal="left" vertical="center" wrapText="1"/>
    </xf>
    <xf numFmtId="2" fontId="21" fillId="4" borderId="3" xfId="0" applyNumberFormat="1" applyFont="1" applyFill="1" applyBorder="1" applyAlignment="1">
      <alignment horizontal="right"/>
    </xf>
    <xf numFmtId="2" fontId="9" fillId="4" borderId="3" xfId="0" applyNumberFormat="1" applyFont="1" applyFill="1" applyBorder="1" applyAlignment="1">
      <alignment horizontal="right"/>
    </xf>
    <xf numFmtId="2" fontId="28" fillId="4" borderId="3" xfId="0" applyNumberFormat="1" applyFont="1" applyFill="1" applyBorder="1"/>
    <xf numFmtId="0" fontId="31" fillId="4" borderId="4" xfId="0" applyFont="1" applyFill="1" applyBorder="1" applyAlignment="1">
      <alignment horizontal="left" vertical="center" wrapText="1"/>
    </xf>
    <xf numFmtId="0" fontId="29" fillId="4" borderId="1" xfId="0" applyFont="1" applyFill="1" applyBorder="1" applyAlignment="1">
      <alignment horizontal="left" vertical="center" wrapText="1" indent="1"/>
    </xf>
    <xf numFmtId="0" fontId="30" fillId="4" borderId="2" xfId="0" applyFont="1" applyFill="1" applyBorder="1" applyAlignment="1">
      <alignment horizontal="left" vertical="center" wrapText="1" indent="1"/>
    </xf>
    <xf numFmtId="0" fontId="30" fillId="4" borderId="4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2" fontId="26" fillId="3" borderId="3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3" fillId="4" borderId="1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left" vertical="center" wrapText="1" indent="1"/>
    </xf>
    <xf numFmtId="0" fontId="6" fillId="4" borderId="4" xfId="0" applyFont="1" applyFill="1" applyBorder="1" applyAlignment="1">
      <alignment horizontal="left" vertical="center" wrapText="1" indent="1"/>
    </xf>
    <xf numFmtId="0" fontId="6" fillId="4" borderId="4" xfId="0" applyFont="1" applyFill="1" applyBorder="1" applyAlignment="1">
      <alignment horizontal="left" vertical="center" wrapText="1"/>
    </xf>
    <xf numFmtId="2" fontId="6" fillId="4" borderId="3" xfId="0" applyNumberFormat="1" applyFont="1" applyFill="1" applyBorder="1" applyAlignment="1">
      <alignment horizontal="right"/>
    </xf>
    <xf numFmtId="2" fontId="1" fillId="4" borderId="3" xfId="0" applyNumberFormat="1" applyFont="1" applyFill="1" applyBorder="1"/>
    <xf numFmtId="0" fontId="1" fillId="4" borderId="0" xfId="0" applyFont="1" applyFill="1"/>
    <xf numFmtId="2" fontId="28" fillId="2" borderId="3" xfId="0" applyNumberFormat="1" applyFont="1" applyFill="1" applyBorder="1"/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29" fillId="4" borderId="1" xfId="0" applyFont="1" applyFill="1" applyBorder="1" applyAlignment="1">
      <alignment horizontal="left" vertical="center" wrapText="1" indent="1"/>
    </xf>
    <xf numFmtId="0" fontId="30" fillId="4" borderId="2" xfId="0" applyFont="1" applyFill="1" applyBorder="1" applyAlignment="1">
      <alignment horizontal="left" vertical="center" wrapText="1" indent="1"/>
    </xf>
    <xf numFmtId="0" fontId="30" fillId="4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left" vertical="center" wrapText="1" indent="1"/>
    </xf>
    <xf numFmtId="0" fontId="1" fillId="0" borderId="2" xfId="0" applyFont="1" applyBorder="1"/>
    <xf numFmtId="0" fontId="29" fillId="4" borderId="1" xfId="0" applyFont="1" applyFill="1" applyBorder="1" applyAlignment="1">
      <alignment horizontal="left" vertical="center" wrapText="1"/>
    </xf>
    <xf numFmtId="0" fontId="29" fillId="4" borderId="2" xfId="0" applyFont="1" applyFill="1" applyBorder="1" applyAlignment="1">
      <alignment horizontal="left" vertical="center" wrapText="1"/>
    </xf>
    <xf numFmtId="0" fontId="29" fillId="4" borderId="4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workbookViewId="0">
      <selection activeCell="K8" sqref="K8"/>
    </sheetView>
  </sheetViews>
  <sheetFormatPr defaultRowHeight="15" x14ac:dyDescent="0.25"/>
  <cols>
    <col min="5" max="7" width="25.28515625" customWidth="1"/>
  </cols>
  <sheetData>
    <row r="1" spans="1:7" ht="42" customHeight="1" x14ac:dyDescent="0.25">
      <c r="A1" s="136" t="s">
        <v>150</v>
      </c>
      <c r="B1" s="136"/>
      <c r="C1" s="136"/>
      <c r="D1" s="136"/>
      <c r="E1" s="136"/>
      <c r="F1" s="136"/>
      <c r="G1" s="136"/>
    </row>
    <row r="2" spans="1:7" ht="18" x14ac:dyDescent="0.25">
      <c r="A2" s="4"/>
      <c r="B2" s="4"/>
      <c r="C2" s="4"/>
      <c r="D2" s="146" t="s">
        <v>141</v>
      </c>
      <c r="E2" s="147"/>
      <c r="F2" s="147"/>
      <c r="G2" s="147"/>
    </row>
    <row r="3" spans="1:7" ht="15.75" x14ac:dyDescent="0.25">
      <c r="A3" s="136" t="s">
        <v>19</v>
      </c>
      <c r="B3" s="136"/>
      <c r="C3" s="136"/>
      <c r="D3" s="136"/>
      <c r="E3" s="136"/>
      <c r="F3" s="136"/>
      <c r="G3" s="137"/>
    </row>
    <row r="4" spans="1:7" ht="18" x14ac:dyDescent="0.25">
      <c r="A4" s="4"/>
      <c r="B4" s="4"/>
      <c r="C4" s="4"/>
      <c r="D4" s="4"/>
      <c r="E4" s="4"/>
      <c r="F4" s="4"/>
      <c r="G4" s="5"/>
    </row>
    <row r="5" spans="1:7" ht="15.75" x14ac:dyDescent="0.25">
      <c r="A5" s="136" t="s">
        <v>25</v>
      </c>
      <c r="B5" s="138"/>
      <c r="C5" s="138"/>
      <c r="D5" s="138"/>
      <c r="E5" s="138"/>
      <c r="F5" s="138"/>
      <c r="G5" s="138"/>
    </row>
    <row r="6" spans="1:7" ht="18" x14ac:dyDescent="0.25">
      <c r="A6" s="1"/>
      <c r="B6" s="2"/>
      <c r="C6" s="2"/>
      <c r="D6" s="2"/>
      <c r="E6" s="6"/>
      <c r="F6" s="7"/>
      <c r="G6" s="7"/>
    </row>
    <row r="7" spans="1:7" x14ac:dyDescent="0.25">
      <c r="A7" s="26"/>
      <c r="B7" s="27"/>
      <c r="C7" s="27"/>
      <c r="D7" s="28"/>
      <c r="E7" s="29"/>
      <c r="F7" s="3" t="s">
        <v>30</v>
      </c>
      <c r="G7" s="3" t="s">
        <v>154</v>
      </c>
    </row>
    <row r="8" spans="1:7" x14ac:dyDescent="0.25">
      <c r="A8" s="139" t="s">
        <v>0</v>
      </c>
      <c r="B8" s="140"/>
      <c r="C8" s="140"/>
      <c r="D8" s="140"/>
      <c r="E8" s="141"/>
      <c r="F8" s="70">
        <v>751045.47</v>
      </c>
      <c r="G8" s="70">
        <f t="shared" ref="G8" si="0">G9+G10</f>
        <v>795189.62</v>
      </c>
    </row>
    <row r="9" spans="1:7" x14ac:dyDescent="0.25">
      <c r="A9" s="142" t="s">
        <v>32</v>
      </c>
      <c r="B9" s="143"/>
      <c r="C9" s="143"/>
      <c r="D9" s="143"/>
      <c r="E9" s="135"/>
      <c r="F9" s="71">
        <v>751045.47</v>
      </c>
      <c r="G9" s="71">
        <v>795189.62</v>
      </c>
    </row>
    <row r="10" spans="1:7" x14ac:dyDescent="0.25">
      <c r="A10" s="134" t="s">
        <v>33</v>
      </c>
      <c r="B10" s="135"/>
      <c r="C10" s="135"/>
      <c r="D10" s="135"/>
      <c r="E10" s="135"/>
      <c r="F10" s="71">
        <v>0</v>
      </c>
      <c r="G10" s="71">
        <v>0</v>
      </c>
    </row>
    <row r="11" spans="1:7" x14ac:dyDescent="0.25">
      <c r="A11" s="30" t="s">
        <v>1</v>
      </c>
      <c r="B11" s="39"/>
      <c r="C11" s="39"/>
      <c r="D11" s="39"/>
      <c r="E11" s="39"/>
      <c r="F11" s="70">
        <f>F12+F13</f>
        <v>751045.47</v>
      </c>
      <c r="G11" s="70">
        <f t="shared" ref="G11" si="1">G12+G13</f>
        <v>795189.62</v>
      </c>
    </row>
    <row r="12" spans="1:7" x14ac:dyDescent="0.25">
      <c r="A12" s="144" t="s">
        <v>34</v>
      </c>
      <c r="B12" s="143"/>
      <c r="C12" s="143"/>
      <c r="D12" s="143"/>
      <c r="E12" s="143"/>
      <c r="F12" s="71">
        <v>711536.24</v>
      </c>
      <c r="G12" s="71">
        <v>726999.14</v>
      </c>
    </row>
    <row r="13" spans="1:7" x14ac:dyDescent="0.25">
      <c r="A13" s="134" t="s">
        <v>35</v>
      </c>
      <c r="B13" s="135"/>
      <c r="C13" s="135"/>
      <c r="D13" s="135"/>
      <c r="E13" s="135"/>
      <c r="F13" s="71">
        <v>39509.230000000003</v>
      </c>
      <c r="G13" s="71">
        <v>68190.48</v>
      </c>
    </row>
    <row r="14" spans="1:7" x14ac:dyDescent="0.25">
      <c r="A14" s="145" t="s">
        <v>56</v>
      </c>
      <c r="B14" s="140"/>
      <c r="C14" s="140"/>
      <c r="D14" s="140"/>
      <c r="E14" s="140"/>
      <c r="F14" s="70">
        <f t="shared" ref="F14:G14" si="2">F8-F11</f>
        <v>0</v>
      </c>
      <c r="G14" s="70">
        <f t="shared" si="2"/>
        <v>0</v>
      </c>
    </row>
    <row r="15" spans="1:7" ht="18" x14ac:dyDescent="0.25">
      <c r="A15" s="4"/>
      <c r="B15" s="20"/>
      <c r="C15" s="20"/>
      <c r="D15" s="20"/>
      <c r="E15" s="20"/>
      <c r="F15" s="21"/>
      <c r="G15" s="21"/>
    </row>
    <row r="16" spans="1:7" ht="15.75" x14ac:dyDescent="0.25">
      <c r="A16" s="136" t="s">
        <v>26</v>
      </c>
      <c r="B16" s="138"/>
      <c r="C16" s="138"/>
      <c r="D16" s="138"/>
      <c r="E16" s="138"/>
      <c r="F16" s="138"/>
      <c r="G16" s="138"/>
    </row>
    <row r="17" spans="1:7" ht="18" x14ac:dyDescent="0.25">
      <c r="A17" s="4"/>
      <c r="B17" s="20"/>
      <c r="C17" s="20"/>
      <c r="D17" s="20"/>
      <c r="E17" s="20"/>
      <c r="F17" s="21"/>
      <c r="G17" s="21"/>
    </row>
    <row r="18" spans="1:7" x14ac:dyDescent="0.25">
      <c r="A18" s="26"/>
      <c r="B18" s="27"/>
      <c r="C18" s="27"/>
      <c r="D18" s="28"/>
      <c r="E18" s="29"/>
      <c r="F18" s="3" t="s">
        <v>30</v>
      </c>
      <c r="G18" s="3" t="s">
        <v>154</v>
      </c>
    </row>
    <row r="19" spans="1:7" x14ac:dyDescent="0.25">
      <c r="A19" s="134" t="s">
        <v>36</v>
      </c>
      <c r="B19" s="135"/>
      <c r="C19" s="135"/>
      <c r="D19" s="135"/>
      <c r="E19" s="135"/>
      <c r="F19" s="71"/>
      <c r="G19" s="71"/>
    </row>
    <row r="20" spans="1:7" x14ac:dyDescent="0.25">
      <c r="A20" s="134" t="s">
        <v>37</v>
      </c>
      <c r="B20" s="135"/>
      <c r="C20" s="135"/>
      <c r="D20" s="135"/>
      <c r="E20" s="135"/>
      <c r="F20" s="71"/>
      <c r="G20" s="71"/>
    </row>
    <row r="21" spans="1:7" x14ac:dyDescent="0.25">
      <c r="A21" s="145" t="s">
        <v>2</v>
      </c>
      <c r="B21" s="140"/>
      <c r="C21" s="140"/>
      <c r="D21" s="140"/>
      <c r="E21" s="140"/>
      <c r="F21" s="70">
        <f t="shared" ref="F21:G21" si="3">F19-F20</f>
        <v>0</v>
      </c>
      <c r="G21" s="70">
        <f t="shared" si="3"/>
        <v>0</v>
      </c>
    </row>
    <row r="22" spans="1:7" x14ac:dyDescent="0.25">
      <c r="A22" s="145" t="s">
        <v>57</v>
      </c>
      <c r="B22" s="140"/>
      <c r="C22" s="140"/>
      <c r="D22" s="140"/>
      <c r="E22" s="140"/>
      <c r="F22" s="70">
        <f t="shared" ref="F22:G22" si="4">F14+F21</f>
        <v>0</v>
      </c>
      <c r="G22" s="70">
        <f t="shared" si="4"/>
        <v>0</v>
      </c>
    </row>
    <row r="23" spans="1:7" ht="18" x14ac:dyDescent="0.25">
      <c r="A23" s="19"/>
      <c r="B23" s="20"/>
      <c r="C23" s="20"/>
      <c r="D23" s="20"/>
      <c r="E23" s="20"/>
      <c r="F23" s="21"/>
      <c r="G23" s="21"/>
    </row>
    <row r="24" spans="1:7" ht="15.75" x14ac:dyDescent="0.25">
      <c r="A24" s="136" t="s">
        <v>58</v>
      </c>
      <c r="B24" s="138"/>
      <c r="C24" s="138"/>
      <c r="D24" s="138"/>
      <c r="E24" s="138"/>
      <c r="F24" s="138"/>
      <c r="G24" s="138"/>
    </row>
    <row r="25" spans="1:7" ht="15.75" x14ac:dyDescent="0.25">
      <c r="A25" s="37"/>
      <c r="B25" s="38"/>
      <c r="C25" s="38"/>
      <c r="D25" s="38"/>
      <c r="E25" s="38"/>
      <c r="F25" s="38"/>
      <c r="G25" s="38"/>
    </row>
    <row r="26" spans="1:7" x14ac:dyDescent="0.25">
      <c r="A26" s="26"/>
      <c r="B26" s="27"/>
      <c r="C26" s="27"/>
      <c r="D26" s="28"/>
      <c r="E26" s="29"/>
      <c r="F26" s="3" t="s">
        <v>30</v>
      </c>
      <c r="G26" s="3" t="s">
        <v>154</v>
      </c>
    </row>
    <row r="27" spans="1:7" ht="15" customHeight="1" x14ac:dyDescent="0.25">
      <c r="A27" s="150" t="s">
        <v>59</v>
      </c>
      <c r="B27" s="151"/>
      <c r="C27" s="151"/>
      <c r="D27" s="151"/>
      <c r="E27" s="152"/>
      <c r="F27" s="72">
        <v>0</v>
      </c>
      <c r="G27" s="72">
        <v>0</v>
      </c>
    </row>
    <row r="28" spans="1:7" ht="15" customHeight="1" x14ac:dyDescent="0.25">
      <c r="A28" s="145" t="s">
        <v>60</v>
      </c>
      <c r="B28" s="140"/>
      <c r="C28" s="140"/>
      <c r="D28" s="140"/>
      <c r="E28" s="140"/>
      <c r="F28" s="73">
        <f t="shared" ref="F28:G28" si="5">F22+F27</f>
        <v>0</v>
      </c>
      <c r="G28" s="73">
        <f t="shared" si="5"/>
        <v>0</v>
      </c>
    </row>
    <row r="29" spans="1:7" ht="45" customHeight="1" x14ac:dyDescent="0.25">
      <c r="A29" s="139" t="s">
        <v>61</v>
      </c>
      <c r="B29" s="153"/>
      <c r="C29" s="153"/>
      <c r="D29" s="153"/>
      <c r="E29" s="154"/>
      <c r="F29" s="73">
        <f t="shared" ref="F29:G29" si="6">F14+F21+F27-F28</f>
        <v>0</v>
      </c>
      <c r="G29" s="73">
        <f t="shared" si="6"/>
        <v>0</v>
      </c>
    </row>
    <row r="30" spans="1:7" ht="15.75" x14ac:dyDescent="0.25">
      <c r="A30" s="40"/>
      <c r="B30" s="41"/>
      <c r="C30" s="41"/>
      <c r="D30" s="41"/>
      <c r="E30" s="41"/>
      <c r="F30" s="41"/>
      <c r="G30" s="41"/>
    </row>
    <row r="31" spans="1:7" ht="15.75" x14ac:dyDescent="0.25">
      <c r="A31" s="155" t="s">
        <v>55</v>
      </c>
      <c r="B31" s="155"/>
      <c r="C31" s="155"/>
      <c r="D31" s="155"/>
      <c r="E31" s="155"/>
      <c r="F31" s="155"/>
      <c r="G31" s="155"/>
    </row>
    <row r="32" spans="1:7" ht="18" x14ac:dyDescent="0.25">
      <c r="A32" s="42"/>
      <c r="B32" s="43"/>
      <c r="C32" s="43"/>
      <c r="D32" s="43"/>
      <c r="E32" s="43"/>
      <c r="F32" s="44"/>
      <c r="G32" s="44"/>
    </row>
    <row r="33" spans="1:7" x14ac:dyDescent="0.25">
      <c r="A33" s="45"/>
      <c r="B33" s="46"/>
      <c r="C33" s="46"/>
      <c r="D33" s="47"/>
      <c r="E33" s="48"/>
      <c r="F33" s="49" t="s">
        <v>30</v>
      </c>
      <c r="G33" s="49" t="s">
        <v>154</v>
      </c>
    </row>
    <row r="34" spans="1:7" x14ac:dyDescent="0.25">
      <c r="A34" s="150" t="s">
        <v>59</v>
      </c>
      <c r="B34" s="151"/>
      <c r="C34" s="151"/>
      <c r="D34" s="151"/>
      <c r="E34" s="152"/>
      <c r="F34" s="72" t="e">
        <f>#REF!</f>
        <v>#REF!</v>
      </c>
      <c r="G34" s="72" t="e">
        <f>F37</f>
        <v>#REF!</v>
      </c>
    </row>
    <row r="35" spans="1:7" ht="28.5" customHeight="1" x14ac:dyDescent="0.25">
      <c r="A35" s="150" t="s">
        <v>62</v>
      </c>
      <c r="B35" s="151"/>
      <c r="C35" s="151"/>
      <c r="D35" s="151"/>
      <c r="E35" s="152"/>
      <c r="F35" s="72">
        <v>0</v>
      </c>
      <c r="G35" s="72">
        <v>0</v>
      </c>
    </row>
    <row r="36" spans="1:7" x14ac:dyDescent="0.25">
      <c r="A36" s="150" t="s">
        <v>63</v>
      </c>
      <c r="B36" s="156"/>
      <c r="C36" s="156"/>
      <c r="D36" s="156"/>
      <c r="E36" s="157"/>
      <c r="F36" s="72">
        <v>0</v>
      </c>
      <c r="G36" s="72">
        <v>0</v>
      </c>
    </row>
    <row r="37" spans="1:7" ht="15" customHeight="1" x14ac:dyDescent="0.25">
      <c r="A37" s="145" t="s">
        <v>60</v>
      </c>
      <c r="B37" s="140"/>
      <c r="C37" s="140"/>
      <c r="D37" s="140"/>
      <c r="E37" s="140"/>
      <c r="F37" s="74" t="e">
        <f t="shared" ref="F37:G37" si="7">F34-F35+F36</f>
        <v>#REF!</v>
      </c>
      <c r="G37" s="74" t="e">
        <f t="shared" si="7"/>
        <v>#REF!</v>
      </c>
    </row>
    <row r="38" spans="1:7" ht="17.25" customHeight="1" x14ac:dyDescent="0.25"/>
    <row r="39" spans="1:7" x14ac:dyDescent="0.25">
      <c r="A39" s="148" t="s">
        <v>31</v>
      </c>
      <c r="B39" s="149"/>
      <c r="C39" s="149"/>
      <c r="D39" s="149"/>
      <c r="E39" s="149"/>
      <c r="F39" s="149"/>
      <c r="G39" s="149"/>
    </row>
    <row r="40" spans="1:7" ht="9" customHeight="1" x14ac:dyDescent="0.25"/>
  </sheetData>
  <mergeCells count="25">
    <mergeCell ref="A39:G39"/>
    <mergeCell ref="A21:E21"/>
    <mergeCell ref="A22:E22"/>
    <mergeCell ref="A24:G24"/>
    <mergeCell ref="A27:E27"/>
    <mergeCell ref="A28:E28"/>
    <mergeCell ref="A29:E29"/>
    <mergeCell ref="A31:G31"/>
    <mergeCell ref="A34:E34"/>
    <mergeCell ref="A35:E35"/>
    <mergeCell ref="A36:E36"/>
    <mergeCell ref="A37:E37"/>
    <mergeCell ref="A20:E20"/>
    <mergeCell ref="A1:G1"/>
    <mergeCell ref="A3:G3"/>
    <mergeCell ref="A5:G5"/>
    <mergeCell ref="A8:E8"/>
    <mergeCell ref="A9:E9"/>
    <mergeCell ref="A10:E10"/>
    <mergeCell ref="A12:E12"/>
    <mergeCell ref="A13:E13"/>
    <mergeCell ref="A14:E14"/>
    <mergeCell ref="A16:G16"/>
    <mergeCell ref="A19:E19"/>
    <mergeCell ref="D2:G2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opLeftCell="A7" zoomScale="130" zoomScaleNormal="130" workbookViewId="0">
      <selection activeCell="H18" sqref="H1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5" width="25.28515625" customWidth="1"/>
  </cols>
  <sheetData>
    <row r="1" spans="1:16" ht="42" customHeight="1" x14ac:dyDescent="0.25">
      <c r="A1" s="136" t="s">
        <v>150</v>
      </c>
      <c r="B1" s="136"/>
      <c r="C1" s="136"/>
      <c r="D1" s="136"/>
      <c r="E1" s="136"/>
    </row>
    <row r="2" spans="1:16" ht="18" customHeight="1" x14ac:dyDescent="0.25">
      <c r="A2" s="4"/>
      <c r="B2" s="4"/>
      <c r="C2" s="159" t="s">
        <v>141</v>
      </c>
      <c r="D2" s="160"/>
      <c r="E2" s="160"/>
    </row>
    <row r="3" spans="1:16" ht="15.75" customHeight="1" x14ac:dyDescent="0.25">
      <c r="A3" s="136" t="s">
        <v>19</v>
      </c>
      <c r="B3" s="136"/>
      <c r="C3" s="136"/>
      <c r="D3" s="136"/>
      <c r="E3" s="136"/>
    </row>
    <row r="4" spans="1:16" ht="18" x14ac:dyDescent="0.25">
      <c r="A4" s="4"/>
      <c r="B4" s="4"/>
      <c r="C4" s="4"/>
      <c r="D4" s="4"/>
      <c r="E4" s="5"/>
    </row>
    <row r="5" spans="1:16" ht="18" customHeight="1" x14ac:dyDescent="0.25">
      <c r="A5" s="136" t="s">
        <v>4</v>
      </c>
      <c r="B5" s="136"/>
      <c r="C5" s="136"/>
      <c r="D5" s="136"/>
      <c r="E5" s="136"/>
    </row>
    <row r="6" spans="1:16" ht="18" x14ac:dyDescent="0.25">
      <c r="A6" s="4"/>
      <c r="B6" s="4"/>
      <c r="C6" s="4"/>
      <c r="D6" s="4"/>
      <c r="E6" s="5"/>
    </row>
    <row r="7" spans="1:16" ht="15.75" customHeight="1" x14ac:dyDescent="0.25">
      <c r="A7" s="136" t="s">
        <v>38</v>
      </c>
      <c r="B7" s="136"/>
      <c r="C7" s="136"/>
      <c r="D7" s="136"/>
      <c r="E7" s="136"/>
    </row>
    <row r="8" spans="1:16" ht="18" x14ac:dyDescent="0.25">
      <c r="A8" s="4"/>
      <c r="B8" s="4"/>
      <c r="C8" s="4"/>
      <c r="D8" s="4"/>
      <c r="E8" s="5"/>
    </row>
    <row r="9" spans="1:16" x14ac:dyDescent="0.25">
      <c r="A9" s="18" t="s">
        <v>5</v>
      </c>
      <c r="B9" s="17" t="s">
        <v>6</v>
      </c>
      <c r="C9" s="17" t="s">
        <v>3</v>
      </c>
      <c r="D9" s="18" t="s">
        <v>30</v>
      </c>
      <c r="E9" s="18" t="s">
        <v>154</v>
      </c>
    </row>
    <row r="10" spans="1:16" s="96" customFormat="1" x14ac:dyDescent="0.25">
      <c r="A10" s="116"/>
      <c r="B10" s="117"/>
      <c r="C10" s="118" t="s">
        <v>0</v>
      </c>
      <c r="D10" s="119">
        <f>D11+D17</f>
        <v>751045.47000000009</v>
      </c>
      <c r="E10" s="119">
        <f>E11+E17</f>
        <v>795189.62</v>
      </c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</row>
    <row r="11" spans="1:16" s="87" customFormat="1" ht="15.75" customHeight="1" x14ac:dyDescent="0.25">
      <c r="A11" s="94">
        <v>6</v>
      </c>
      <c r="B11" s="94"/>
      <c r="C11" s="94" t="s">
        <v>7</v>
      </c>
      <c r="D11" s="95">
        <f>SUM(D12,D13,D14,D15,D16)</f>
        <v>713565.79</v>
      </c>
      <c r="E11" s="95">
        <f>SUM(E12,E13,E14,E15,E16)</f>
        <v>770546.12</v>
      </c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</row>
    <row r="12" spans="1:16" ht="38.25" x14ac:dyDescent="0.25">
      <c r="A12" s="10"/>
      <c r="B12" s="14">
        <v>63</v>
      </c>
      <c r="C12" s="14" t="s">
        <v>27</v>
      </c>
      <c r="D12" s="60">
        <v>632557.79</v>
      </c>
      <c r="E12" s="60">
        <v>672343.79</v>
      </c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1:16" x14ac:dyDescent="0.25">
      <c r="A13" s="10"/>
      <c r="B13" s="14">
        <v>64</v>
      </c>
      <c r="C13" s="14" t="s">
        <v>64</v>
      </c>
      <c r="D13" s="60">
        <v>956</v>
      </c>
      <c r="E13" s="60">
        <v>929</v>
      </c>
    </row>
    <row r="14" spans="1:16" ht="51" x14ac:dyDescent="0.25">
      <c r="A14" s="10"/>
      <c r="B14" s="14">
        <v>65</v>
      </c>
      <c r="C14" s="14" t="s">
        <v>65</v>
      </c>
      <c r="D14" s="60">
        <v>4878</v>
      </c>
      <c r="E14" s="60">
        <v>4787</v>
      </c>
    </row>
    <row r="15" spans="1:16" ht="38.25" x14ac:dyDescent="0.25">
      <c r="A15" s="10"/>
      <c r="B15" s="14">
        <v>66</v>
      </c>
      <c r="C15" s="14" t="s">
        <v>66</v>
      </c>
      <c r="D15" s="60">
        <v>6637</v>
      </c>
      <c r="E15" s="60">
        <v>7997</v>
      </c>
    </row>
    <row r="16" spans="1:16" ht="38.25" x14ac:dyDescent="0.25">
      <c r="A16" s="11"/>
      <c r="B16" s="11">
        <v>67</v>
      </c>
      <c r="C16" s="14" t="s">
        <v>28</v>
      </c>
      <c r="D16" s="60">
        <v>68537</v>
      </c>
      <c r="E16" s="60">
        <v>84489.33</v>
      </c>
    </row>
    <row r="17" spans="1:16" s="87" customFormat="1" x14ac:dyDescent="0.25">
      <c r="A17" s="97">
        <v>9</v>
      </c>
      <c r="B17" s="97"/>
      <c r="C17" s="98" t="s">
        <v>114</v>
      </c>
      <c r="D17" s="95">
        <v>37479.68</v>
      </c>
      <c r="E17" s="95">
        <v>24643.5</v>
      </c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</row>
    <row r="20" spans="1:16" ht="15.75" x14ac:dyDescent="0.25">
      <c r="A20" s="136" t="s">
        <v>39</v>
      </c>
      <c r="B20" s="158"/>
      <c r="C20" s="158"/>
      <c r="D20" s="158"/>
      <c r="E20" s="158"/>
    </row>
    <row r="21" spans="1:16" ht="18" x14ac:dyDescent="0.25">
      <c r="A21" s="4"/>
      <c r="B21" s="4"/>
      <c r="C21" s="4"/>
      <c r="D21" s="4"/>
      <c r="E21" s="5"/>
    </row>
    <row r="22" spans="1:16" x14ac:dyDescent="0.25">
      <c r="A22" s="18" t="s">
        <v>5</v>
      </c>
      <c r="B22" s="17" t="s">
        <v>6</v>
      </c>
      <c r="C22" s="17" t="s">
        <v>8</v>
      </c>
      <c r="D22" s="18" t="s">
        <v>30</v>
      </c>
      <c r="E22" s="18" t="s">
        <v>156</v>
      </c>
    </row>
    <row r="23" spans="1:16" s="96" customFormat="1" x14ac:dyDescent="0.25">
      <c r="A23" s="116"/>
      <c r="B23" s="117"/>
      <c r="C23" s="118" t="s">
        <v>1</v>
      </c>
      <c r="D23" s="119">
        <f>D24+D29</f>
        <v>751045.47</v>
      </c>
      <c r="E23" s="119">
        <f>E24+E29</f>
        <v>795189.62</v>
      </c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</row>
    <row r="24" spans="1:16" s="87" customFormat="1" ht="15.75" customHeight="1" x14ac:dyDescent="0.25">
      <c r="A24" s="94">
        <v>3</v>
      </c>
      <c r="B24" s="94"/>
      <c r="C24" s="94" t="s">
        <v>9</v>
      </c>
      <c r="D24" s="95">
        <f>SUM(D25,D26,D27,D28)</f>
        <v>711536.24</v>
      </c>
      <c r="E24" s="95">
        <f>SUM(E25,E26,E27,E28)</f>
        <v>726999.14</v>
      </c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</row>
    <row r="25" spans="1:16" ht="15.75" customHeight="1" x14ac:dyDescent="0.25">
      <c r="A25" s="10"/>
      <c r="B25" s="14">
        <v>31</v>
      </c>
      <c r="C25" s="14" t="s">
        <v>10</v>
      </c>
      <c r="D25" s="60">
        <v>561420.03</v>
      </c>
      <c r="E25" s="60">
        <v>563287.03</v>
      </c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</row>
    <row r="26" spans="1:16" x14ac:dyDescent="0.25">
      <c r="A26" s="11"/>
      <c r="B26" s="11">
        <v>32</v>
      </c>
      <c r="C26" s="11" t="s">
        <v>22</v>
      </c>
      <c r="D26" s="60">
        <v>149541.99</v>
      </c>
      <c r="E26" s="60">
        <v>163117.75</v>
      </c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</row>
    <row r="27" spans="1:16" x14ac:dyDescent="0.25">
      <c r="A27" s="11"/>
      <c r="B27" s="11">
        <v>34</v>
      </c>
      <c r="C27" s="11" t="s">
        <v>67</v>
      </c>
      <c r="D27" s="60">
        <v>441.5</v>
      </c>
      <c r="E27" s="60">
        <v>461.64</v>
      </c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</row>
    <row r="28" spans="1:16" x14ac:dyDescent="0.25">
      <c r="A28" s="11"/>
      <c r="B28" s="55">
        <v>37</v>
      </c>
      <c r="C28" s="12" t="s">
        <v>68</v>
      </c>
      <c r="D28" s="60">
        <v>132.72</v>
      </c>
      <c r="E28" s="60">
        <v>132.72</v>
      </c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</row>
    <row r="29" spans="1:16" s="87" customFormat="1" ht="25.5" x14ac:dyDescent="0.25">
      <c r="A29" s="99">
        <v>4</v>
      </c>
      <c r="B29" s="99"/>
      <c r="C29" s="100" t="s">
        <v>11</v>
      </c>
      <c r="D29" s="95">
        <f>SUM(D30,D31)</f>
        <v>39509.229999999996</v>
      </c>
      <c r="E29" s="95">
        <f>SUM(E30,E31)</f>
        <v>68190.48000000001</v>
      </c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</row>
    <row r="30" spans="1:16" ht="25.5" x14ac:dyDescent="0.25">
      <c r="A30" s="13"/>
      <c r="B30" s="56">
        <v>42</v>
      </c>
      <c r="C30" s="57" t="s">
        <v>11</v>
      </c>
      <c r="D30" s="60">
        <v>31881.23</v>
      </c>
      <c r="E30" s="60">
        <v>60562.48</v>
      </c>
    </row>
    <row r="31" spans="1:16" ht="25.5" x14ac:dyDescent="0.25">
      <c r="A31" s="14"/>
      <c r="B31" s="14">
        <v>45</v>
      </c>
      <c r="C31" s="23" t="s">
        <v>69</v>
      </c>
      <c r="D31" s="60">
        <v>7628</v>
      </c>
      <c r="E31" s="60">
        <v>7628</v>
      </c>
    </row>
  </sheetData>
  <mergeCells count="6">
    <mergeCell ref="A20:E20"/>
    <mergeCell ref="A1:E1"/>
    <mergeCell ref="A3:E3"/>
    <mergeCell ref="A5:E5"/>
    <mergeCell ref="A7:E7"/>
    <mergeCell ref="C2:E2"/>
  </mergeCells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zoomScale="120" zoomScaleNormal="120" workbookViewId="0">
      <selection activeCell="J49" sqref="J49"/>
    </sheetView>
  </sheetViews>
  <sheetFormatPr defaultRowHeight="15" x14ac:dyDescent="0.25"/>
  <cols>
    <col min="1" max="1" width="30.42578125" customWidth="1"/>
    <col min="2" max="3" width="25.28515625" customWidth="1"/>
  </cols>
  <sheetData>
    <row r="1" spans="1:5" ht="42" customHeight="1" x14ac:dyDescent="0.25">
      <c r="A1" s="136" t="s">
        <v>150</v>
      </c>
      <c r="B1" s="136"/>
      <c r="C1" s="136"/>
    </row>
    <row r="2" spans="1:5" ht="18" customHeight="1" x14ac:dyDescent="0.25">
      <c r="A2" s="159" t="s">
        <v>141</v>
      </c>
      <c r="B2" s="160"/>
      <c r="C2" s="160"/>
    </row>
    <row r="3" spans="1:5" ht="15.75" customHeight="1" x14ac:dyDescent="0.25">
      <c r="A3" s="136" t="s">
        <v>19</v>
      </c>
      <c r="B3" s="136"/>
      <c r="C3" s="136"/>
    </row>
    <row r="4" spans="1:5" ht="18" x14ac:dyDescent="0.25">
      <c r="B4" s="4"/>
      <c r="C4" s="5"/>
    </row>
    <row r="5" spans="1:5" ht="18" customHeight="1" x14ac:dyDescent="0.25">
      <c r="A5" s="136" t="s">
        <v>4</v>
      </c>
      <c r="B5" s="136"/>
      <c r="C5" s="136"/>
    </row>
    <row r="6" spans="1:5" ht="18" x14ac:dyDescent="0.25">
      <c r="A6" s="4"/>
      <c r="B6" s="4"/>
      <c r="C6" s="5"/>
    </row>
    <row r="7" spans="1:5" ht="15.75" customHeight="1" x14ac:dyDescent="0.25">
      <c r="A7" s="136" t="s">
        <v>40</v>
      </c>
      <c r="B7" s="136"/>
      <c r="C7" s="136"/>
    </row>
    <row r="8" spans="1:5" ht="18" x14ac:dyDescent="0.25">
      <c r="A8" s="4"/>
      <c r="B8" s="4"/>
      <c r="C8" s="5"/>
    </row>
    <row r="9" spans="1:5" x14ac:dyDescent="0.25">
      <c r="A9" s="18" t="s">
        <v>42</v>
      </c>
      <c r="B9" s="18" t="s">
        <v>30</v>
      </c>
      <c r="C9" s="18" t="s">
        <v>155</v>
      </c>
      <c r="E9" s="59"/>
    </row>
    <row r="10" spans="1:5" x14ac:dyDescent="0.25">
      <c r="A10" s="120" t="s">
        <v>0</v>
      </c>
      <c r="B10" s="119">
        <v>751045.47</v>
      </c>
      <c r="C10" s="119">
        <f>C11+C14+C18+C20+C28</f>
        <v>795189.61999999988</v>
      </c>
    </row>
    <row r="11" spans="1:5" x14ac:dyDescent="0.25">
      <c r="A11" s="100" t="s">
        <v>45</v>
      </c>
      <c r="B11" s="93">
        <f>SUM(B12,B13)</f>
        <v>45910</v>
      </c>
      <c r="C11" s="93">
        <f>SUM(C12,C13)</f>
        <v>104600.12999999999</v>
      </c>
    </row>
    <row r="12" spans="1:5" x14ac:dyDescent="0.25">
      <c r="A12" s="12" t="s">
        <v>123</v>
      </c>
      <c r="B12" s="60">
        <v>20740</v>
      </c>
      <c r="C12" s="60">
        <v>31393.45</v>
      </c>
    </row>
    <row r="13" spans="1:5" x14ac:dyDescent="0.25">
      <c r="A13" s="11" t="s">
        <v>124</v>
      </c>
      <c r="B13" s="60">
        <v>25170</v>
      </c>
      <c r="C13" s="60">
        <v>73206.679999999993</v>
      </c>
    </row>
    <row r="14" spans="1:5" x14ac:dyDescent="0.25">
      <c r="A14" s="101" t="s">
        <v>70</v>
      </c>
      <c r="B14" s="102">
        <v>25837.5</v>
      </c>
      <c r="C14" s="102">
        <f>C15+C16+C17</f>
        <v>25837.5</v>
      </c>
    </row>
    <row r="15" spans="1:5" x14ac:dyDescent="0.25">
      <c r="A15" s="11" t="s">
        <v>122</v>
      </c>
      <c r="B15" s="60">
        <v>956</v>
      </c>
      <c r="C15" s="60">
        <v>929</v>
      </c>
    </row>
    <row r="16" spans="1:5" x14ac:dyDescent="0.25">
      <c r="A16" s="11" t="s">
        <v>121</v>
      </c>
      <c r="B16" s="60">
        <v>265</v>
      </c>
      <c r="C16" s="60">
        <v>265</v>
      </c>
    </row>
    <row r="17" spans="1:3" x14ac:dyDescent="0.25">
      <c r="A17" s="11" t="s">
        <v>115</v>
      </c>
      <c r="B17" s="60">
        <v>24616.5</v>
      </c>
      <c r="C17" s="60">
        <v>24643.5</v>
      </c>
    </row>
    <row r="18" spans="1:3" x14ac:dyDescent="0.25">
      <c r="A18" s="94" t="s">
        <v>44</v>
      </c>
      <c r="B18" s="102">
        <v>4787</v>
      </c>
      <c r="C18" s="102">
        <v>4787</v>
      </c>
    </row>
    <row r="19" spans="1:3" ht="25.5" x14ac:dyDescent="0.25">
      <c r="A19" s="15" t="s">
        <v>120</v>
      </c>
      <c r="B19" s="60">
        <v>4787</v>
      </c>
      <c r="C19" s="60">
        <v>4787</v>
      </c>
    </row>
    <row r="20" spans="1:3" x14ac:dyDescent="0.25">
      <c r="A20" s="103" t="s">
        <v>43</v>
      </c>
      <c r="B20" s="102">
        <v>652806.79</v>
      </c>
      <c r="C20" s="102">
        <f>C21+C22+C23+C24+C25+C26+C27</f>
        <v>652232.98999999987</v>
      </c>
    </row>
    <row r="21" spans="1:3" x14ac:dyDescent="0.25">
      <c r="A21" s="58" t="s">
        <v>125</v>
      </c>
      <c r="B21" s="60">
        <v>615237.6</v>
      </c>
      <c r="C21" s="60">
        <v>615237.6</v>
      </c>
    </row>
    <row r="22" spans="1:3" ht="25.5" x14ac:dyDescent="0.25">
      <c r="A22" s="58" t="s">
        <v>126</v>
      </c>
      <c r="B22" s="60">
        <v>0</v>
      </c>
      <c r="C22" s="60">
        <v>3982</v>
      </c>
    </row>
    <row r="23" spans="1:3" x14ac:dyDescent="0.25">
      <c r="A23" s="58" t="s">
        <v>127</v>
      </c>
      <c r="B23" s="60">
        <v>14940</v>
      </c>
      <c r="C23" s="60">
        <v>10084.200000000001</v>
      </c>
    </row>
    <row r="24" spans="1:3" ht="25.5" x14ac:dyDescent="0.25">
      <c r="A24" s="58" t="s">
        <v>130</v>
      </c>
      <c r="B24" s="60">
        <v>664</v>
      </c>
      <c r="C24" s="60">
        <v>964</v>
      </c>
    </row>
    <row r="25" spans="1:3" ht="38.25" x14ac:dyDescent="0.25">
      <c r="A25" s="58" t="s">
        <v>131</v>
      </c>
      <c r="B25" s="60">
        <v>8627</v>
      </c>
      <c r="C25" s="60">
        <v>8627</v>
      </c>
    </row>
    <row r="26" spans="1:3" ht="25.5" x14ac:dyDescent="0.25">
      <c r="A26" s="58" t="s">
        <v>133</v>
      </c>
      <c r="B26" s="60">
        <v>0</v>
      </c>
      <c r="C26" s="60">
        <v>0</v>
      </c>
    </row>
    <row r="27" spans="1:3" ht="25.5" x14ac:dyDescent="0.25">
      <c r="A27" s="35" t="s">
        <v>119</v>
      </c>
      <c r="B27" s="60">
        <v>13338.19</v>
      </c>
      <c r="C27" s="60">
        <v>13338.19</v>
      </c>
    </row>
    <row r="28" spans="1:3" x14ac:dyDescent="0.25">
      <c r="A28" s="103" t="s">
        <v>73</v>
      </c>
      <c r="B28" s="102">
        <v>7632</v>
      </c>
      <c r="C28" s="102">
        <f>C29+C30</f>
        <v>7732</v>
      </c>
    </row>
    <row r="29" spans="1:3" x14ac:dyDescent="0.25">
      <c r="A29" s="35" t="s">
        <v>148</v>
      </c>
      <c r="B29" s="60">
        <v>995</v>
      </c>
      <c r="C29" s="60">
        <v>1095</v>
      </c>
    </row>
    <row r="30" spans="1:3" x14ac:dyDescent="0.25">
      <c r="A30" s="75" t="s">
        <v>132</v>
      </c>
      <c r="B30" s="60">
        <v>6637</v>
      </c>
      <c r="C30" s="60">
        <v>6637</v>
      </c>
    </row>
    <row r="31" spans="1:3" x14ac:dyDescent="0.25">
      <c r="A31" s="12" t="s">
        <v>116</v>
      </c>
      <c r="B31" s="60">
        <v>0</v>
      </c>
      <c r="C31" s="60">
        <v>0</v>
      </c>
    </row>
    <row r="33" spans="1:3" ht="15.75" customHeight="1" x14ac:dyDescent="0.25">
      <c r="A33" s="136" t="s">
        <v>41</v>
      </c>
      <c r="B33" s="136"/>
      <c r="C33" s="136"/>
    </row>
    <row r="34" spans="1:3" ht="18" x14ac:dyDescent="0.25">
      <c r="A34" s="4"/>
      <c r="B34" s="4"/>
      <c r="C34" s="5"/>
    </row>
    <row r="35" spans="1:3" x14ac:dyDescent="0.25">
      <c r="A35" s="18" t="s">
        <v>42</v>
      </c>
      <c r="B35" s="18" t="s">
        <v>30</v>
      </c>
      <c r="C35" s="18" t="s">
        <v>154</v>
      </c>
    </row>
    <row r="36" spans="1:3" x14ac:dyDescent="0.25">
      <c r="A36" s="120" t="s">
        <v>1</v>
      </c>
      <c r="B36" s="119">
        <v>751045.47</v>
      </c>
      <c r="C36" s="119">
        <f>C37+C40+C43+C45+C53</f>
        <v>795189.61999999988</v>
      </c>
    </row>
    <row r="37" spans="1:3" ht="15.75" customHeight="1" x14ac:dyDescent="0.25">
      <c r="A37" s="100" t="s">
        <v>45</v>
      </c>
      <c r="B37" s="93">
        <f>SUM(B38,B39)</f>
        <v>49840.65</v>
      </c>
      <c r="C37" s="93">
        <f>SUM(C38:C39)</f>
        <v>104600.12999999999</v>
      </c>
    </row>
    <row r="38" spans="1:3" x14ac:dyDescent="0.25">
      <c r="A38" s="12" t="s">
        <v>123</v>
      </c>
      <c r="B38" s="60">
        <v>24670.65</v>
      </c>
      <c r="C38" s="60">
        <v>31393.45</v>
      </c>
    </row>
    <row r="39" spans="1:3" x14ac:dyDescent="0.25">
      <c r="A39" s="11" t="s">
        <v>124</v>
      </c>
      <c r="B39" s="60">
        <v>25170</v>
      </c>
      <c r="C39" s="60">
        <v>73206.679999999993</v>
      </c>
    </row>
    <row r="40" spans="1:3" x14ac:dyDescent="0.25">
      <c r="A40" s="101" t="s">
        <v>70</v>
      </c>
      <c r="B40" s="102">
        <f>SUM(B41,B42)</f>
        <v>25837</v>
      </c>
      <c r="C40" s="102">
        <f>SUM(C41,C42)</f>
        <v>25837.5</v>
      </c>
    </row>
    <row r="41" spans="1:3" x14ac:dyDescent="0.25">
      <c r="A41" s="11" t="s">
        <v>71</v>
      </c>
      <c r="B41" s="60">
        <v>956</v>
      </c>
      <c r="C41" s="60">
        <v>956</v>
      </c>
    </row>
    <row r="42" spans="1:3" x14ac:dyDescent="0.25">
      <c r="A42" s="11" t="s">
        <v>72</v>
      </c>
      <c r="B42" s="60">
        <v>24881</v>
      </c>
      <c r="C42" s="60">
        <v>24881.5</v>
      </c>
    </row>
    <row r="43" spans="1:3" x14ac:dyDescent="0.25">
      <c r="A43" s="94" t="s">
        <v>44</v>
      </c>
      <c r="B43" s="102">
        <v>4787</v>
      </c>
      <c r="C43" s="102">
        <f>SUM(C44)</f>
        <v>4787</v>
      </c>
    </row>
    <row r="44" spans="1:3" ht="25.5" x14ac:dyDescent="0.25">
      <c r="A44" s="15" t="s">
        <v>120</v>
      </c>
      <c r="B44" s="60">
        <v>4787</v>
      </c>
      <c r="C44" s="60">
        <v>4787</v>
      </c>
    </row>
    <row r="45" spans="1:3" x14ac:dyDescent="0.25">
      <c r="A45" s="103" t="s">
        <v>43</v>
      </c>
      <c r="B45" s="102">
        <f>SUM(B46,B47,B48,B49,B50,B51,B52)</f>
        <v>652806.78999999992</v>
      </c>
      <c r="C45" s="102">
        <f>SUM(C46,C47,C48,C49,C50,C51,C52)</f>
        <v>652232.98999999987</v>
      </c>
    </row>
    <row r="46" spans="1:3" x14ac:dyDescent="0.25">
      <c r="A46" s="58" t="s">
        <v>125</v>
      </c>
      <c r="B46" s="60">
        <v>615237.6</v>
      </c>
      <c r="C46" s="60">
        <v>615237.6</v>
      </c>
    </row>
    <row r="47" spans="1:3" ht="25.5" x14ac:dyDescent="0.25">
      <c r="A47" s="58" t="s">
        <v>126</v>
      </c>
      <c r="B47" s="60">
        <v>0</v>
      </c>
      <c r="C47" s="60">
        <v>3982</v>
      </c>
    </row>
    <row r="48" spans="1:3" x14ac:dyDescent="0.25">
      <c r="A48" s="58" t="s">
        <v>127</v>
      </c>
      <c r="B48" s="60">
        <v>14940</v>
      </c>
      <c r="C48" s="60">
        <v>10084.200000000001</v>
      </c>
    </row>
    <row r="49" spans="1:3" ht="25.5" x14ac:dyDescent="0.25">
      <c r="A49" s="58" t="s">
        <v>134</v>
      </c>
      <c r="B49" s="60">
        <v>664</v>
      </c>
      <c r="C49" s="60">
        <v>964</v>
      </c>
    </row>
    <row r="50" spans="1:3" ht="38.25" x14ac:dyDescent="0.25">
      <c r="A50" s="58" t="s">
        <v>128</v>
      </c>
      <c r="B50" s="60">
        <v>8627</v>
      </c>
      <c r="C50" s="60">
        <v>8627</v>
      </c>
    </row>
    <row r="51" spans="1:3" ht="25.5" x14ac:dyDescent="0.25">
      <c r="A51" s="58" t="s">
        <v>135</v>
      </c>
      <c r="B51" s="60">
        <v>0</v>
      </c>
      <c r="C51" s="60">
        <v>0</v>
      </c>
    </row>
    <row r="52" spans="1:3" ht="25.5" x14ac:dyDescent="0.25">
      <c r="A52" s="35" t="s">
        <v>129</v>
      </c>
      <c r="B52" s="60">
        <v>13338.19</v>
      </c>
      <c r="C52" s="60">
        <v>13338.19</v>
      </c>
    </row>
    <row r="53" spans="1:3" x14ac:dyDescent="0.25">
      <c r="A53" s="103" t="s">
        <v>73</v>
      </c>
      <c r="B53" s="102">
        <f>SUM(B54,B55)</f>
        <v>7632</v>
      </c>
      <c r="C53" s="102">
        <f>SUM(C54,C55)</f>
        <v>7732</v>
      </c>
    </row>
    <row r="54" spans="1:3" ht="25.5" x14ac:dyDescent="0.25">
      <c r="A54" s="35" t="s">
        <v>74</v>
      </c>
      <c r="B54" s="60">
        <v>995</v>
      </c>
      <c r="C54" s="60">
        <v>1095</v>
      </c>
    </row>
    <row r="55" spans="1:3" x14ac:dyDescent="0.25">
      <c r="A55" s="12" t="s">
        <v>75</v>
      </c>
      <c r="B55" s="60">
        <v>6637</v>
      </c>
      <c r="C55" s="60">
        <v>6637</v>
      </c>
    </row>
    <row r="56" spans="1:3" x14ac:dyDescent="0.25">
      <c r="B56" s="76"/>
      <c r="C56" s="76"/>
    </row>
  </sheetData>
  <mergeCells count="6">
    <mergeCell ref="A1:C1"/>
    <mergeCell ref="A3:C3"/>
    <mergeCell ref="A5:C5"/>
    <mergeCell ref="A7:C7"/>
    <mergeCell ref="A33:C33"/>
    <mergeCell ref="A2:C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workbookViewId="0">
      <selection activeCell="G11" sqref="G11"/>
    </sheetView>
  </sheetViews>
  <sheetFormatPr defaultRowHeight="15" x14ac:dyDescent="0.25"/>
  <cols>
    <col min="1" max="1" width="37.7109375" customWidth="1"/>
    <col min="2" max="3" width="25.28515625" customWidth="1"/>
  </cols>
  <sheetData>
    <row r="1" spans="1:3" ht="42" customHeight="1" x14ac:dyDescent="0.25">
      <c r="A1" s="136" t="s">
        <v>150</v>
      </c>
      <c r="B1" s="136"/>
      <c r="C1" s="136"/>
    </row>
    <row r="2" spans="1:3" ht="18" customHeight="1" x14ac:dyDescent="0.25">
      <c r="A2" s="146" t="s">
        <v>141</v>
      </c>
      <c r="B2" s="147"/>
      <c r="C2" s="147"/>
    </row>
    <row r="3" spans="1:3" ht="15.75" x14ac:dyDescent="0.25">
      <c r="A3" s="136" t="s">
        <v>19</v>
      </c>
      <c r="B3" s="136"/>
      <c r="C3" s="136"/>
    </row>
    <row r="4" spans="1:3" ht="18" x14ac:dyDescent="0.25">
      <c r="A4" s="4"/>
      <c r="B4" s="4"/>
      <c r="C4" s="4"/>
    </row>
    <row r="5" spans="1:3" ht="18" customHeight="1" x14ac:dyDescent="0.25">
      <c r="A5" s="136" t="s">
        <v>4</v>
      </c>
      <c r="B5" s="138"/>
      <c r="C5" s="138"/>
    </row>
    <row r="6" spans="1:3" ht="18" x14ac:dyDescent="0.25">
      <c r="A6" s="4"/>
      <c r="B6" s="4"/>
      <c r="C6" s="4"/>
    </row>
    <row r="7" spans="1:3" ht="15.75" x14ac:dyDescent="0.25">
      <c r="A7" s="136" t="s">
        <v>12</v>
      </c>
      <c r="B7" s="158"/>
      <c r="C7" s="158"/>
    </row>
    <row r="8" spans="1:3" ht="18" x14ac:dyDescent="0.25">
      <c r="A8" s="4"/>
      <c r="B8" s="4"/>
      <c r="C8" s="4"/>
    </row>
    <row r="9" spans="1:3" x14ac:dyDescent="0.25">
      <c r="A9" s="18" t="s">
        <v>42</v>
      </c>
      <c r="B9" s="17" t="s">
        <v>149</v>
      </c>
      <c r="C9" s="18" t="s">
        <v>153</v>
      </c>
    </row>
    <row r="10" spans="1:3" ht="15.75" customHeight="1" x14ac:dyDescent="0.25">
      <c r="A10" s="104" t="s">
        <v>13</v>
      </c>
      <c r="B10" s="105">
        <v>751045.47</v>
      </c>
      <c r="C10" s="106">
        <v>795189.62</v>
      </c>
    </row>
    <row r="11" spans="1:3" ht="15.75" customHeight="1" x14ac:dyDescent="0.25">
      <c r="A11" s="107" t="s">
        <v>76</v>
      </c>
      <c r="B11" s="105">
        <v>751045.47</v>
      </c>
      <c r="C11" s="106">
        <v>795189.62</v>
      </c>
    </row>
    <row r="12" spans="1:3" x14ac:dyDescent="0.25">
      <c r="A12" s="15" t="s">
        <v>77</v>
      </c>
      <c r="B12" s="105">
        <v>751045.47</v>
      </c>
      <c r="C12" s="106">
        <v>795189.62</v>
      </c>
    </row>
    <row r="13" spans="1:3" x14ac:dyDescent="0.25">
      <c r="A13" s="10" t="s">
        <v>14</v>
      </c>
      <c r="B13" s="68"/>
      <c r="C13" s="69"/>
    </row>
    <row r="14" spans="1:3" ht="25.5" x14ac:dyDescent="0.25">
      <c r="A14" s="16" t="s">
        <v>15</v>
      </c>
      <c r="B14" s="68"/>
      <c r="C14" s="69"/>
    </row>
  </sheetData>
  <mergeCells count="5">
    <mergeCell ref="A1:C1"/>
    <mergeCell ref="A3:C3"/>
    <mergeCell ref="A5:C5"/>
    <mergeCell ref="A7:C7"/>
    <mergeCell ref="A2:C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I4" sqref="I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5" width="25.28515625" customWidth="1"/>
  </cols>
  <sheetData>
    <row r="1" spans="1:5" ht="42" customHeight="1" x14ac:dyDescent="0.25">
      <c r="A1" s="136" t="s">
        <v>150</v>
      </c>
      <c r="B1" s="136"/>
      <c r="C1" s="136"/>
      <c r="D1" s="136"/>
      <c r="E1" s="136"/>
    </row>
    <row r="2" spans="1:5" ht="18" customHeight="1" x14ac:dyDescent="0.25">
      <c r="A2" s="4"/>
      <c r="B2" s="4"/>
      <c r="C2" s="146" t="s">
        <v>141</v>
      </c>
      <c r="D2" s="147"/>
      <c r="E2" s="147"/>
    </row>
    <row r="3" spans="1:5" ht="15.75" customHeight="1" x14ac:dyDescent="0.25">
      <c r="A3" s="136" t="s">
        <v>19</v>
      </c>
      <c r="B3" s="136"/>
      <c r="C3" s="136"/>
      <c r="D3" s="136"/>
      <c r="E3" s="136"/>
    </row>
    <row r="4" spans="1:5" ht="18" x14ac:dyDescent="0.25">
      <c r="A4" s="4"/>
      <c r="B4" s="4"/>
      <c r="C4" s="4"/>
      <c r="D4" s="4"/>
      <c r="E4" s="4"/>
    </row>
    <row r="5" spans="1:5" ht="18" customHeight="1" x14ac:dyDescent="0.25">
      <c r="A5" s="136" t="s">
        <v>49</v>
      </c>
      <c r="B5" s="136"/>
      <c r="C5" s="136"/>
      <c r="D5" s="136"/>
      <c r="E5" s="136"/>
    </row>
    <row r="6" spans="1:5" ht="18" x14ac:dyDescent="0.25">
      <c r="A6" s="4"/>
      <c r="B6" s="4"/>
      <c r="C6" s="4"/>
      <c r="D6" s="4"/>
      <c r="E6" s="4"/>
    </row>
    <row r="7" spans="1:5" x14ac:dyDescent="0.25">
      <c r="A7" s="18" t="s">
        <v>5</v>
      </c>
      <c r="B7" s="17" t="s">
        <v>6</v>
      </c>
      <c r="C7" s="17" t="s">
        <v>29</v>
      </c>
      <c r="D7" s="17" t="s">
        <v>149</v>
      </c>
      <c r="E7" s="18" t="s">
        <v>153</v>
      </c>
    </row>
    <row r="8" spans="1:5" x14ac:dyDescent="0.25">
      <c r="A8" s="33"/>
      <c r="B8" s="34"/>
      <c r="C8" s="32" t="s">
        <v>51</v>
      </c>
      <c r="D8" s="34"/>
      <c r="E8" s="33"/>
    </row>
    <row r="9" spans="1:5" ht="25.5" x14ac:dyDescent="0.25">
      <c r="A9" s="10">
        <v>8</v>
      </c>
      <c r="B9" s="10"/>
      <c r="C9" s="10" t="s">
        <v>16</v>
      </c>
      <c r="D9" s="8"/>
      <c r="E9" s="9"/>
    </row>
    <row r="10" spans="1:5" x14ac:dyDescent="0.25">
      <c r="A10" s="10"/>
      <c r="B10" s="14">
        <v>84</v>
      </c>
      <c r="C10" s="14" t="s">
        <v>23</v>
      </c>
      <c r="D10" s="8"/>
      <c r="E10" s="9"/>
    </row>
    <row r="11" spans="1:5" x14ac:dyDescent="0.25">
      <c r="A11" s="10"/>
      <c r="B11" s="14"/>
      <c r="C11" s="36"/>
      <c r="D11" s="8"/>
      <c r="E11" s="9"/>
    </row>
    <row r="12" spans="1:5" x14ac:dyDescent="0.25">
      <c r="A12" s="10"/>
      <c r="B12" s="14"/>
      <c r="C12" s="32" t="s">
        <v>54</v>
      </c>
      <c r="D12" s="8"/>
      <c r="E12" s="9"/>
    </row>
    <row r="13" spans="1:5" ht="25.5" x14ac:dyDescent="0.25">
      <c r="A13" s="13">
        <v>5</v>
      </c>
      <c r="B13" s="13"/>
      <c r="C13" s="22" t="s">
        <v>17</v>
      </c>
      <c r="D13" s="8"/>
      <c r="E13" s="9"/>
    </row>
    <row r="14" spans="1:5" ht="25.5" x14ac:dyDescent="0.25">
      <c r="A14" s="14"/>
      <c r="B14" s="14">
        <v>54</v>
      </c>
      <c r="C14" s="23" t="s">
        <v>24</v>
      </c>
      <c r="D14" s="8"/>
      <c r="E14" s="9"/>
    </row>
  </sheetData>
  <mergeCells count="4">
    <mergeCell ref="A1:E1"/>
    <mergeCell ref="A3:E3"/>
    <mergeCell ref="A5:E5"/>
    <mergeCell ref="C2:E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workbookViewId="0">
      <selection activeCell="F2" sqref="F2"/>
    </sheetView>
  </sheetViews>
  <sheetFormatPr defaultRowHeight="15" x14ac:dyDescent="0.25"/>
  <cols>
    <col min="1" max="3" width="25.28515625" customWidth="1"/>
  </cols>
  <sheetData>
    <row r="1" spans="1:3" ht="42" customHeight="1" x14ac:dyDescent="0.25">
      <c r="A1" s="136" t="s">
        <v>150</v>
      </c>
      <c r="B1" s="136"/>
      <c r="C1" s="136"/>
    </row>
    <row r="2" spans="1:3" ht="18" customHeight="1" x14ac:dyDescent="0.25">
      <c r="A2" s="162" t="s">
        <v>141</v>
      </c>
      <c r="B2" s="147"/>
      <c r="C2" s="147"/>
    </row>
    <row r="3" spans="1:3" ht="15.75" customHeight="1" x14ac:dyDescent="0.25">
      <c r="A3" s="136" t="s">
        <v>19</v>
      </c>
      <c r="B3" s="136"/>
      <c r="C3" s="136"/>
    </row>
    <row r="4" spans="1:3" ht="18" x14ac:dyDescent="0.25">
      <c r="A4" s="146"/>
      <c r="B4" s="161"/>
      <c r="C4" s="161"/>
    </row>
    <row r="5" spans="1:3" ht="18" customHeight="1" x14ac:dyDescent="0.25">
      <c r="A5" s="136" t="s">
        <v>50</v>
      </c>
      <c r="B5" s="136"/>
      <c r="C5" s="136"/>
    </row>
    <row r="6" spans="1:3" ht="18" x14ac:dyDescent="0.25">
      <c r="A6" s="4"/>
      <c r="B6" s="4"/>
      <c r="C6" s="4"/>
    </row>
    <row r="7" spans="1:3" x14ac:dyDescent="0.25">
      <c r="A7" s="17" t="s">
        <v>42</v>
      </c>
      <c r="B7" s="18" t="s">
        <v>149</v>
      </c>
      <c r="C7" s="18" t="s">
        <v>154</v>
      </c>
    </row>
    <row r="8" spans="1:3" x14ac:dyDescent="0.25">
      <c r="A8" s="10" t="s">
        <v>51</v>
      </c>
      <c r="B8" s="9"/>
      <c r="C8" s="9"/>
    </row>
    <row r="9" spans="1:3" ht="25.5" x14ac:dyDescent="0.25">
      <c r="A9" s="10" t="s">
        <v>52</v>
      </c>
      <c r="B9" s="9"/>
      <c r="C9" s="9"/>
    </row>
    <row r="10" spans="1:3" ht="25.5" x14ac:dyDescent="0.25">
      <c r="A10" s="15" t="s">
        <v>53</v>
      </c>
      <c r="B10" s="9"/>
      <c r="C10" s="9"/>
    </row>
    <row r="11" spans="1:3" x14ac:dyDescent="0.25">
      <c r="A11" s="15"/>
      <c r="B11" s="9"/>
      <c r="C11" s="9"/>
    </row>
    <row r="12" spans="1:3" x14ac:dyDescent="0.25">
      <c r="A12" s="10" t="s">
        <v>54</v>
      </c>
      <c r="B12" s="9"/>
      <c r="C12" s="9"/>
    </row>
    <row r="13" spans="1:3" x14ac:dyDescent="0.25">
      <c r="A13" s="22" t="s">
        <v>45</v>
      </c>
      <c r="B13" s="9"/>
      <c r="C13" s="9"/>
    </row>
    <row r="14" spans="1:3" x14ac:dyDescent="0.25">
      <c r="A14" s="12" t="s">
        <v>46</v>
      </c>
      <c r="B14" s="9"/>
      <c r="C14" s="9"/>
    </row>
    <row r="15" spans="1:3" x14ac:dyDescent="0.25">
      <c r="A15" s="22" t="s">
        <v>47</v>
      </c>
      <c r="B15" s="9"/>
      <c r="C15" s="9"/>
    </row>
    <row r="16" spans="1:3" x14ac:dyDescent="0.25">
      <c r="A16" s="12" t="s">
        <v>48</v>
      </c>
      <c r="B16" s="9"/>
      <c r="C16" s="9"/>
    </row>
  </sheetData>
  <mergeCells count="5">
    <mergeCell ref="A1:C1"/>
    <mergeCell ref="A3:C3"/>
    <mergeCell ref="A5:C5"/>
    <mergeCell ref="A4:C4"/>
    <mergeCell ref="A2:C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8"/>
  <sheetViews>
    <sheetView topLeftCell="A68" zoomScale="120" zoomScaleNormal="120" workbookViewId="0">
      <selection activeCell="I66" sqref="I66"/>
    </sheetView>
  </sheetViews>
  <sheetFormatPr defaultRowHeight="15" x14ac:dyDescent="0.25"/>
  <cols>
    <col min="1" max="1" width="8.28515625" customWidth="1"/>
    <col min="2" max="2" width="8.42578125" bestFit="1" customWidth="1"/>
    <col min="3" max="3" width="10.28515625" customWidth="1"/>
    <col min="4" max="4" width="30" customWidth="1"/>
    <col min="5" max="6" width="25.28515625" customWidth="1"/>
    <col min="7" max="7" width="10.140625" bestFit="1" customWidth="1"/>
  </cols>
  <sheetData>
    <row r="1" spans="1:7" ht="42" customHeight="1" x14ac:dyDescent="0.25">
      <c r="A1" s="136" t="s">
        <v>150</v>
      </c>
      <c r="B1" s="136"/>
      <c r="C1" s="136"/>
      <c r="D1" s="136"/>
      <c r="E1" s="136"/>
      <c r="F1" s="136"/>
    </row>
    <row r="2" spans="1:7" ht="18" x14ac:dyDescent="0.25">
      <c r="A2" s="4"/>
      <c r="B2" s="4"/>
      <c r="C2" s="162" t="s">
        <v>141</v>
      </c>
      <c r="D2" s="161"/>
      <c r="E2" s="161"/>
      <c r="F2" s="161"/>
    </row>
    <row r="3" spans="1:7" ht="18" customHeight="1" x14ac:dyDescent="0.25">
      <c r="A3" s="136" t="s">
        <v>18</v>
      </c>
      <c r="B3" s="138"/>
      <c r="C3" s="138"/>
      <c r="D3" s="138"/>
      <c r="E3" s="138"/>
      <c r="F3" s="138"/>
    </row>
    <row r="4" spans="1:7" ht="18" x14ac:dyDescent="0.25">
      <c r="A4" s="4"/>
      <c r="B4" s="4"/>
      <c r="C4" s="4"/>
      <c r="D4" s="4"/>
      <c r="E4" s="4"/>
      <c r="F4" s="5"/>
    </row>
    <row r="5" spans="1:7" x14ac:dyDescent="0.25">
      <c r="A5" s="196" t="s">
        <v>20</v>
      </c>
      <c r="B5" s="197"/>
      <c r="C5" s="198"/>
      <c r="D5" s="17" t="s">
        <v>21</v>
      </c>
      <c r="E5" s="18" t="s">
        <v>30</v>
      </c>
      <c r="F5" s="18" t="s">
        <v>153</v>
      </c>
    </row>
    <row r="6" spans="1:7" ht="25.5" x14ac:dyDescent="0.25">
      <c r="A6" s="193" t="s">
        <v>78</v>
      </c>
      <c r="B6" s="194"/>
      <c r="C6" s="195"/>
      <c r="D6" s="118" t="s">
        <v>79</v>
      </c>
      <c r="E6" s="121">
        <v>751045.47</v>
      </c>
      <c r="F6" s="121">
        <f>F7+F11+F30+F92+F80+F68+F96</f>
        <v>795189.61999999988</v>
      </c>
      <c r="G6" s="76"/>
    </row>
    <row r="7" spans="1:7" s="81" customFormat="1" x14ac:dyDescent="0.25">
      <c r="A7" s="181" t="s">
        <v>136</v>
      </c>
      <c r="B7" s="182"/>
      <c r="C7" s="183"/>
      <c r="D7" s="108" t="s">
        <v>80</v>
      </c>
      <c r="E7" s="109">
        <v>20740</v>
      </c>
      <c r="F7" s="109">
        <v>20740</v>
      </c>
    </row>
    <row r="8" spans="1:7" x14ac:dyDescent="0.25">
      <c r="A8" s="190" t="s">
        <v>81</v>
      </c>
      <c r="B8" s="191"/>
      <c r="C8" s="192"/>
      <c r="D8" s="61" t="s">
        <v>82</v>
      </c>
      <c r="E8" s="60">
        <v>20740</v>
      </c>
      <c r="F8" s="60">
        <v>20740</v>
      </c>
    </row>
    <row r="9" spans="1:7" x14ac:dyDescent="0.25">
      <c r="A9" s="172">
        <v>3</v>
      </c>
      <c r="B9" s="173"/>
      <c r="C9" s="174"/>
      <c r="D9" s="24" t="s">
        <v>9</v>
      </c>
      <c r="E9" s="60">
        <v>20740</v>
      </c>
      <c r="F9" s="60">
        <v>20740</v>
      </c>
    </row>
    <row r="10" spans="1:7" x14ac:dyDescent="0.25">
      <c r="A10" s="175">
        <v>32</v>
      </c>
      <c r="B10" s="176"/>
      <c r="C10" s="177"/>
      <c r="D10" s="24" t="s">
        <v>22</v>
      </c>
      <c r="E10" s="60">
        <v>20740</v>
      </c>
      <c r="F10" s="60">
        <v>20740</v>
      </c>
    </row>
    <row r="11" spans="1:7" s="81" customFormat="1" x14ac:dyDescent="0.25">
      <c r="A11" s="181" t="s">
        <v>137</v>
      </c>
      <c r="B11" s="182"/>
      <c r="C11" s="183"/>
      <c r="D11" s="108" t="s">
        <v>83</v>
      </c>
      <c r="E11" s="109">
        <v>41567.85</v>
      </c>
      <c r="F11" s="109">
        <f>F15+F18+F21+F27+F24</f>
        <v>41867.85</v>
      </c>
    </row>
    <row r="12" spans="1:7" x14ac:dyDescent="0.25">
      <c r="A12" s="190" t="s">
        <v>81</v>
      </c>
      <c r="B12" s="191"/>
      <c r="C12" s="192"/>
      <c r="D12" s="61" t="s">
        <v>82</v>
      </c>
      <c r="E12" s="62">
        <v>0</v>
      </c>
      <c r="F12" s="60">
        <v>0</v>
      </c>
    </row>
    <row r="13" spans="1:7" ht="14.25" customHeight="1" x14ac:dyDescent="0.25">
      <c r="A13" s="172">
        <v>3</v>
      </c>
      <c r="B13" s="173"/>
      <c r="C13" s="174"/>
      <c r="D13" s="24" t="s">
        <v>9</v>
      </c>
      <c r="E13" s="60">
        <v>0</v>
      </c>
      <c r="F13" s="60">
        <v>0</v>
      </c>
    </row>
    <row r="14" spans="1:7" ht="15" customHeight="1" x14ac:dyDescent="0.25">
      <c r="A14" s="50">
        <v>32</v>
      </c>
      <c r="B14" s="51"/>
      <c r="C14" s="24"/>
      <c r="D14" s="24" t="s">
        <v>22</v>
      </c>
      <c r="E14" s="60">
        <v>0</v>
      </c>
      <c r="F14" s="60">
        <v>0</v>
      </c>
    </row>
    <row r="15" spans="1:7" ht="25.5" x14ac:dyDescent="0.25">
      <c r="A15" s="187" t="s">
        <v>84</v>
      </c>
      <c r="B15" s="188"/>
      <c r="C15" s="189"/>
      <c r="D15" s="25" t="s">
        <v>85</v>
      </c>
      <c r="E15" s="62">
        <v>2389</v>
      </c>
      <c r="F15" s="62">
        <v>2389</v>
      </c>
    </row>
    <row r="16" spans="1:7" x14ac:dyDescent="0.25">
      <c r="A16" s="172">
        <v>3</v>
      </c>
      <c r="B16" s="156"/>
      <c r="C16" s="157"/>
      <c r="D16" s="24" t="s">
        <v>9</v>
      </c>
      <c r="E16" s="60">
        <v>2389</v>
      </c>
      <c r="F16" s="60">
        <v>2389</v>
      </c>
    </row>
    <row r="17" spans="1:6" ht="15" customHeight="1" x14ac:dyDescent="0.25">
      <c r="A17" s="172">
        <v>32</v>
      </c>
      <c r="B17" s="156"/>
      <c r="C17" s="157"/>
      <c r="D17" s="24" t="s">
        <v>22</v>
      </c>
      <c r="E17" s="60">
        <v>2389</v>
      </c>
      <c r="F17" s="60">
        <v>2389</v>
      </c>
    </row>
    <row r="18" spans="1:6" ht="25.5" x14ac:dyDescent="0.25">
      <c r="A18" s="187" t="s">
        <v>86</v>
      </c>
      <c r="B18" s="188"/>
      <c r="C18" s="189"/>
      <c r="D18" s="25" t="s">
        <v>87</v>
      </c>
      <c r="E18" s="62">
        <v>664</v>
      </c>
      <c r="F18" s="77">
        <v>964</v>
      </c>
    </row>
    <row r="19" spans="1:6" x14ac:dyDescent="0.25">
      <c r="A19" s="175">
        <v>3</v>
      </c>
      <c r="B19" s="176"/>
      <c r="C19" s="177"/>
      <c r="D19" s="24" t="s">
        <v>9</v>
      </c>
      <c r="E19" s="60">
        <v>664</v>
      </c>
      <c r="F19" s="60">
        <v>964</v>
      </c>
    </row>
    <row r="20" spans="1:6" x14ac:dyDescent="0.25">
      <c r="A20" s="52">
        <v>32</v>
      </c>
      <c r="B20" s="53"/>
      <c r="C20" s="54"/>
      <c r="D20" s="24" t="s">
        <v>22</v>
      </c>
      <c r="E20" s="60">
        <v>664</v>
      </c>
      <c r="F20" s="88">
        <v>964</v>
      </c>
    </row>
    <row r="21" spans="1:6" ht="38.25" x14ac:dyDescent="0.25">
      <c r="A21" s="166" t="s">
        <v>88</v>
      </c>
      <c r="B21" s="167"/>
      <c r="C21" s="168"/>
      <c r="D21" s="25" t="s">
        <v>89</v>
      </c>
      <c r="E21" s="62">
        <v>8627</v>
      </c>
      <c r="F21" s="91">
        <v>8627</v>
      </c>
    </row>
    <row r="22" spans="1:6" x14ac:dyDescent="0.25">
      <c r="A22" s="52">
        <v>3</v>
      </c>
      <c r="B22" s="53"/>
      <c r="C22" s="54"/>
      <c r="D22" s="24" t="s">
        <v>9</v>
      </c>
      <c r="E22" s="60">
        <v>8627</v>
      </c>
      <c r="F22" s="88">
        <v>8627</v>
      </c>
    </row>
    <row r="23" spans="1:6" x14ac:dyDescent="0.25">
      <c r="A23" s="52">
        <v>32</v>
      </c>
      <c r="B23" s="53"/>
      <c r="C23" s="54"/>
      <c r="D23" s="24" t="s">
        <v>22</v>
      </c>
      <c r="E23" s="60">
        <v>8627</v>
      </c>
      <c r="F23" s="88">
        <v>8627</v>
      </c>
    </row>
    <row r="24" spans="1:6" ht="25.5" x14ac:dyDescent="0.25">
      <c r="A24" s="166" t="s">
        <v>90</v>
      </c>
      <c r="B24" s="167"/>
      <c r="C24" s="168"/>
      <c r="D24" s="25" t="s">
        <v>91</v>
      </c>
      <c r="E24" s="62">
        <v>9887.85</v>
      </c>
      <c r="F24" s="89">
        <v>9887.85</v>
      </c>
    </row>
    <row r="25" spans="1:6" x14ac:dyDescent="0.25">
      <c r="A25" s="52">
        <v>3</v>
      </c>
      <c r="B25" s="53"/>
      <c r="C25" s="54"/>
      <c r="D25" s="24" t="s">
        <v>9</v>
      </c>
      <c r="E25" s="60">
        <v>9887.85</v>
      </c>
      <c r="F25" s="88">
        <v>9887.85</v>
      </c>
    </row>
    <row r="26" spans="1:6" x14ac:dyDescent="0.25">
      <c r="A26" s="52">
        <v>32</v>
      </c>
      <c r="B26" s="53"/>
      <c r="C26" s="54"/>
      <c r="D26" s="24" t="s">
        <v>22</v>
      </c>
      <c r="E26" s="60">
        <v>9887.85</v>
      </c>
      <c r="F26" s="88">
        <v>9887.85</v>
      </c>
    </row>
    <row r="27" spans="1:6" x14ac:dyDescent="0.25">
      <c r="A27" s="180" t="s">
        <v>92</v>
      </c>
      <c r="B27" s="180"/>
      <c r="C27" s="180"/>
      <c r="D27" s="66" t="s">
        <v>93</v>
      </c>
      <c r="E27" s="62">
        <v>20000</v>
      </c>
      <c r="F27" s="89">
        <v>20000</v>
      </c>
    </row>
    <row r="28" spans="1:6" x14ac:dyDescent="0.25">
      <c r="A28" s="52">
        <v>3</v>
      </c>
      <c r="B28" s="53"/>
      <c r="C28" s="54"/>
      <c r="D28" s="24" t="s">
        <v>9</v>
      </c>
      <c r="E28" s="60">
        <v>20000</v>
      </c>
      <c r="F28" s="88">
        <v>20000</v>
      </c>
    </row>
    <row r="29" spans="1:6" x14ac:dyDescent="0.25">
      <c r="A29" s="52">
        <v>32</v>
      </c>
      <c r="B29" s="53"/>
      <c r="C29" s="54"/>
      <c r="D29" s="24" t="s">
        <v>22</v>
      </c>
      <c r="E29" s="60">
        <v>20000</v>
      </c>
      <c r="F29" s="88">
        <v>20000</v>
      </c>
    </row>
    <row r="30" spans="1:6" s="81" customFormat="1" ht="25.5" customHeight="1" x14ac:dyDescent="0.25">
      <c r="A30" s="181" t="s">
        <v>138</v>
      </c>
      <c r="B30" s="182"/>
      <c r="C30" s="183"/>
      <c r="D30" s="112" t="s">
        <v>97</v>
      </c>
      <c r="E30" s="110">
        <v>653943.54</v>
      </c>
      <c r="F30" s="111">
        <f>F31+F35+F41+F47+F50+F59+F63</f>
        <v>658392.68999999994</v>
      </c>
    </row>
    <row r="31" spans="1:6" ht="15" customHeight="1" x14ac:dyDescent="0.25">
      <c r="A31" s="184" t="s">
        <v>81</v>
      </c>
      <c r="B31" s="185"/>
      <c r="C31" s="186"/>
      <c r="D31" s="25" t="s">
        <v>82</v>
      </c>
      <c r="E31" s="62">
        <v>25170</v>
      </c>
      <c r="F31" s="88">
        <v>3930.65</v>
      </c>
    </row>
    <row r="32" spans="1:6" x14ac:dyDescent="0.25">
      <c r="A32" s="172">
        <v>3</v>
      </c>
      <c r="B32" s="173"/>
      <c r="C32" s="174"/>
      <c r="D32" s="31" t="s">
        <v>9</v>
      </c>
      <c r="E32" s="60">
        <v>25170</v>
      </c>
      <c r="F32" s="88">
        <v>3930.65</v>
      </c>
    </row>
    <row r="33" spans="1:6" x14ac:dyDescent="0.25">
      <c r="A33" s="175">
        <v>32</v>
      </c>
      <c r="B33" s="176"/>
      <c r="C33" s="177"/>
      <c r="D33" s="24" t="s">
        <v>22</v>
      </c>
      <c r="E33" s="60">
        <v>24772</v>
      </c>
      <c r="F33" s="88">
        <v>3930.65</v>
      </c>
    </row>
    <row r="34" spans="1:6" x14ac:dyDescent="0.25">
      <c r="A34" s="52">
        <v>34</v>
      </c>
      <c r="B34" s="53"/>
      <c r="C34" s="54"/>
      <c r="D34" s="24" t="s">
        <v>67</v>
      </c>
      <c r="E34" s="60">
        <v>398</v>
      </c>
      <c r="F34" s="88">
        <v>0</v>
      </c>
    </row>
    <row r="35" spans="1:6" s="81" customFormat="1" x14ac:dyDescent="0.25">
      <c r="A35" s="166" t="s">
        <v>98</v>
      </c>
      <c r="B35" s="178"/>
      <c r="C35" s="179"/>
      <c r="D35" s="67" t="s">
        <v>99</v>
      </c>
      <c r="E35" s="62">
        <v>25925.1</v>
      </c>
      <c r="F35" s="92">
        <v>26443.599999999999</v>
      </c>
    </row>
    <row r="36" spans="1:6" x14ac:dyDescent="0.25">
      <c r="A36" s="52">
        <v>3</v>
      </c>
      <c r="B36" s="53"/>
      <c r="C36" s="54"/>
      <c r="D36" s="24" t="s">
        <v>9</v>
      </c>
      <c r="E36" s="60">
        <v>25925.1</v>
      </c>
      <c r="F36" s="88">
        <v>26443.599999999999</v>
      </c>
    </row>
    <row r="37" spans="1:6" x14ac:dyDescent="0.25">
      <c r="A37" s="52">
        <v>32</v>
      </c>
      <c r="B37" s="53"/>
      <c r="C37" s="54"/>
      <c r="D37" s="24" t="s">
        <v>22</v>
      </c>
      <c r="E37" s="60">
        <v>25515.16</v>
      </c>
      <c r="F37" s="88">
        <v>26025.46</v>
      </c>
    </row>
    <row r="38" spans="1:6" x14ac:dyDescent="0.25">
      <c r="A38" s="52">
        <v>34</v>
      </c>
      <c r="B38" s="53"/>
      <c r="C38" s="54"/>
      <c r="D38" s="24" t="s">
        <v>67</v>
      </c>
      <c r="E38" s="60">
        <v>409.94</v>
      </c>
      <c r="F38" s="88">
        <v>418.14</v>
      </c>
    </row>
    <row r="39" spans="1:6" ht="25.5" x14ac:dyDescent="0.25">
      <c r="A39" s="52">
        <v>42</v>
      </c>
      <c r="B39" s="53"/>
      <c r="C39" s="54"/>
      <c r="D39" s="24" t="s">
        <v>11</v>
      </c>
      <c r="E39" s="60">
        <v>0</v>
      </c>
      <c r="F39" s="88">
        <v>0</v>
      </c>
    </row>
    <row r="40" spans="1:6" s="90" customFormat="1" x14ac:dyDescent="0.25">
      <c r="A40" s="52">
        <v>45</v>
      </c>
      <c r="B40" s="53"/>
      <c r="C40" s="54"/>
      <c r="D40" s="24" t="s">
        <v>100</v>
      </c>
      <c r="E40" s="60">
        <v>0</v>
      </c>
      <c r="F40" s="88">
        <v>0</v>
      </c>
    </row>
    <row r="41" spans="1:6" x14ac:dyDescent="0.25">
      <c r="A41" s="166" t="s">
        <v>101</v>
      </c>
      <c r="B41" s="167"/>
      <c r="C41" s="168"/>
      <c r="D41" s="67" t="s">
        <v>102</v>
      </c>
      <c r="E41" s="62">
        <v>25837.5</v>
      </c>
      <c r="F41" s="91">
        <v>25837.5</v>
      </c>
    </row>
    <row r="42" spans="1:6" x14ac:dyDescent="0.25">
      <c r="A42" s="52">
        <v>3</v>
      </c>
      <c r="B42" s="53"/>
      <c r="C42" s="54"/>
      <c r="D42" s="24" t="s">
        <v>9</v>
      </c>
      <c r="E42" s="60">
        <v>5837.5</v>
      </c>
      <c r="F42" s="88">
        <v>5837.5</v>
      </c>
    </row>
    <row r="43" spans="1:6" x14ac:dyDescent="0.25">
      <c r="A43" s="52">
        <v>32</v>
      </c>
      <c r="B43" s="53"/>
      <c r="C43" s="54"/>
      <c r="D43" s="24" t="s">
        <v>22</v>
      </c>
      <c r="E43" s="60">
        <v>5794</v>
      </c>
      <c r="F43" s="88">
        <v>5794</v>
      </c>
    </row>
    <row r="44" spans="1:6" x14ac:dyDescent="0.25">
      <c r="A44" s="84">
        <v>34</v>
      </c>
      <c r="B44" s="85"/>
      <c r="C44" s="86"/>
      <c r="D44" s="83" t="s">
        <v>67</v>
      </c>
      <c r="E44" s="60">
        <v>43.5</v>
      </c>
      <c r="F44" s="88">
        <v>43.5</v>
      </c>
    </row>
    <row r="45" spans="1:6" ht="25.5" x14ac:dyDescent="0.25">
      <c r="A45" s="52">
        <v>4</v>
      </c>
      <c r="B45" s="53"/>
      <c r="C45" s="54"/>
      <c r="D45" s="24" t="s">
        <v>11</v>
      </c>
      <c r="E45" s="60">
        <v>20000</v>
      </c>
      <c r="F45" s="88">
        <v>20000</v>
      </c>
    </row>
    <row r="46" spans="1:6" ht="25.5" x14ac:dyDescent="0.25">
      <c r="A46" s="52">
        <v>42</v>
      </c>
      <c r="B46" s="53"/>
      <c r="C46" s="54"/>
      <c r="D46" s="24" t="s">
        <v>103</v>
      </c>
      <c r="E46" s="60">
        <v>20000</v>
      </c>
      <c r="F46" s="88">
        <v>20000</v>
      </c>
    </row>
    <row r="47" spans="1:6" ht="25.5" x14ac:dyDescent="0.25">
      <c r="A47" s="166" t="s">
        <v>84</v>
      </c>
      <c r="B47" s="167"/>
      <c r="C47" s="168"/>
      <c r="D47" s="25" t="s">
        <v>104</v>
      </c>
      <c r="E47" s="62">
        <v>2398</v>
      </c>
      <c r="F47" s="91">
        <v>2398</v>
      </c>
    </row>
    <row r="48" spans="1:6" x14ac:dyDescent="0.25">
      <c r="A48" s="52">
        <v>3</v>
      </c>
      <c r="B48" s="53"/>
      <c r="C48" s="54"/>
      <c r="D48" s="24" t="s">
        <v>9</v>
      </c>
      <c r="E48" s="60">
        <v>2398</v>
      </c>
      <c r="F48" s="88">
        <v>2398</v>
      </c>
    </row>
    <row r="49" spans="1:6" x14ac:dyDescent="0.25">
      <c r="A49" s="52">
        <v>32</v>
      </c>
      <c r="B49" s="53"/>
      <c r="C49" s="54"/>
      <c r="D49" s="24" t="s">
        <v>22</v>
      </c>
      <c r="E49" s="60">
        <v>2398</v>
      </c>
      <c r="F49" s="88">
        <v>2398</v>
      </c>
    </row>
    <row r="50" spans="1:6" x14ac:dyDescent="0.25">
      <c r="A50" s="166" t="s">
        <v>94</v>
      </c>
      <c r="B50" s="167"/>
      <c r="C50" s="168"/>
      <c r="D50" s="25" t="s">
        <v>95</v>
      </c>
      <c r="E50" s="62">
        <v>595237.6</v>
      </c>
      <c r="F50" s="91">
        <v>595237.6</v>
      </c>
    </row>
    <row r="51" spans="1:6" x14ac:dyDescent="0.25">
      <c r="A51" s="52">
        <v>3</v>
      </c>
      <c r="B51" s="53"/>
      <c r="C51" s="54"/>
      <c r="D51" s="24" t="s">
        <v>9</v>
      </c>
      <c r="E51" s="60">
        <v>588910.37</v>
      </c>
      <c r="F51" s="88">
        <v>588910.37</v>
      </c>
    </row>
    <row r="52" spans="1:6" x14ac:dyDescent="0.25">
      <c r="A52" s="52">
        <v>31</v>
      </c>
      <c r="B52" s="53"/>
      <c r="C52" s="54"/>
      <c r="D52" s="24" t="s">
        <v>10</v>
      </c>
      <c r="E52" s="60">
        <v>548108.03</v>
      </c>
      <c r="F52" s="88">
        <v>548108.03</v>
      </c>
    </row>
    <row r="53" spans="1:6" x14ac:dyDescent="0.25">
      <c r="A53" s="52">
        <v>32</v>
      </c>
      <c r="B53" s="53"/>
      <c r="C53" s="54"/>
      <c r="D53" s="24" t="s">
        <v>22</v>
      </c>
      <c r="E53" s="60">
        <v>40669.620000000003</v>
      </c>
      <c r="F53" s="88">
        <v>40669.620000000003</v>
      </c>
    </row>
    <row r="54" spans="1:6" x14ac:dyDescent="0.25">
      <c r="A54" s="52">
        <v>34</v>
      </c>
      <c r="B54" s="53"/>
      <c r="C54" s="54"/>
      <c r="D54" s="24" t="s">
        <v>67</v>
      </c>
      <c r="E54" s="60">
        <v>0</v>
      </c>
      <c r="F54" s="88">
        <v>0</v>
      </c>
    </row>
    <row r="55" spans="1:6" x14ac:dyDescent="0.25">
      <c r="A55" s="52">
        <v>37</v>
      </c>
      <c r="B55" s="53"/>
      <c r="C55" s="54"/>
      <c r="D55" s="24" t="s">
        <v>96</v>
      </c>
      <c r="E55" s="60">
        <v>132.72</v>
      </c>
      <c r="F55" s="88">
        <v>132.72</v>
      </c>
    </row>
    <row r="56" spans="1:6" ht="25.5" x14ac:dyDescent="0.25">
      <c r="A56" s="52">
        <v>4</v>
      </c>
      <c r="B56" s="53"/>
      <c r="C56" s="54"/>
      <c r="D56" s="24" t="s">
        <v>11</v>
      </c>
      <c r="E56" s="60">
        <v>6327.2</v>
      </c>
      <c r="F56" s="88">
        <v>6327.2</v>
      </c>
    </row>
    <row r="57" spans="1:6" x14ac:dyDescent="0.25">
      <c r="A57" s="52">
        <v>42</v>
      </c>
      <c r="B57" s="53"/>
      <c r="C57" s="54"/>
      <c r="D57" s="24" t="s">
        <v>105</v>
      </c>
      <c r="E57" s="60">
        <v>6327.2</v>
      </c>
      <c r="F57" s="88">
        <v>6327.2</v>
      </c>
    </row>
    <row r="58" spans="1:6" x14ac:dyDescent="0.25">
      <c r="A58" s="52">
        <v>45</v>
      </c>
      <c r="B58" s="53"/>
      <c r="C58" s="54"/>
      <c r="D58" s="24" t="s">
        <v>100</v>
      </c>
      <c r="E58" s="60">
        <v>0</v>
      </c>
      <c r="F58" s="88">
        <v>0</v>
      </c>
    </row>
    <row r="59" spans="1:6" ht="25.5" x14ac:dyDescent="0.25">
      <c r="A59" s="166" t="s">
        <v>90</v>
      </c>
      <c r="B59" s="167"/>
      <c r="C59" s="168"/>
      <c r="D59" s="25" t="s">
        <v>91</v>
      </c>
      <c r="E59" s="62">
        <v>3450.34</v>
      </c>
      <c r="F59" s="91">
        <v>3450.34</v>
      </c>
    </row>
    <row r="60" spans="1:6" x14ac:dyDescent="0.25">
      <c r="A60" s="52">
        <v>3</v>
      </c>
      <c r="B60" s="53"/>
      <c r="C60" s="54"/>
      <c r="D60" s="24" t="s">
        <v>9</v>
      </c>
      <c r="E60" s="60">
        <v>3450.34</v>
      </c>
      <c r="F60" s="88">
        <v>3450.34</v>
      </c>
    </row>
    <row r="61" spans="1:6" x14ac:dyDescent="0.25">
      <c r="A61" s="52">
        <v>32</v>
      </c>
      <c r="B61" s="53"/>
      <c r="C61" s="54"/>
      <c r="D61" s="24" t="s">
        <v>22</v>
      </c>
      <c r="E61" s="60">
        <v>3450.34</v>
      </c>
      <c r="F61" s="88">
        <v>3450.34</v>
      </c>
    </row>
    <row r="62" spans="1:6" x14ac:dyDescent="0.25">
      <c r="A62" s="52">
        <v>37</v>
      </c>
      <c r="B62" s="53"/>
      <c r="C62" s="54"/>
      <c r="D62" s="24" t="s">
        <v>96</v>
      </c>
      <c r="E62" s="60">
        <v>0</v>
      </c>
      <c r="F62" s="88">
        <v>0</v>
      </c>
    </row>
    <row r="63" spans="1:6" x14ac:dyDescent="0.25">
      <c r="A63" s="166" t="s">
        <v>106</v>
      </c>
      <c r="B63" s="167"/>
      <c r="C63" s="168"/>
      <c r="D63" s="25" t="s">
        <v>107</v>
      </c>
      <c r="E63" s="62">
        <v>1095</v>
      </c>
      <c r="F63" s="89">
        <v>1095</v>
      </c>
    </row>
    <row r="64" spans="1:6" x14ac:dyDescent="0.25">
      <c r="A64" s="52">
        <v>3</v>
      </c>
      <c r="B64" s="53"/>
      <c r="C64" s="54"/>
      <c r="D64" s="24" t="s">
        <v>142</v>
      </c>
      <c r="E64" s="60">
        <v>932</v>
      </c>
      <c r="F64" s="88">
        <v>932</v>
      </c>
    </row>
    <row r="65" spans="1:6" x14ac:dyDescent="0.25">
      <c r="A65" s="84">
        <v>32</v>
      </c>
      <c r="B65" s="85"/>
      <c r="C65" s="86"/>
      <c r="D65" s="83" t="s">
        <v>22</v>
      </c>
      <c r="E65" s="60">
        <v>932</v>
      </c>
      <c r="F65" s="88">
        <v>932</v>
      </c>
    </row>
    <row r="66" spans="1:6" ht="25.5" x14ac:dyDescent="0.25">
      <c r="A66" s="84">
        <v>42</v>
      </c>
      <c r="B66" s="85"/>
      <c r="C66" s="86"/>
      <c r="D66" s="83" t="s">
        <v>11</v>
      </c>
      <c r="E66" s="60">
        <v>163</v>
      </c>
      <c r="F66" s="88">
        <v>163</v>
      </c>
    </row>
    <row r="67" spans="1:6" ht="25.5" x14ac:dyDescent="0.25">
      <c r="A67" s="52">
        <v>42</v>
      </c>
      <c r="B67" s="53"/>
      <c r="C67" s="54"/>
      <c r="D67" s="24" t="s">
        <v>103</v>
      </c>
      <c r="E67" s="60">
        <v>163</v>
      </c>
      <c r="F67" s="88">
        <v>163</v>
      </c>
    </row>
    <row r="68" spans="1:6" ht="15" customHeight="1" x14ac:dyDescent="0.25">
      <c r="A68" s="163" t="s">
        <v>139</v>
      </c>
      <c r="B68" s="164"/>
      <c r="C68" s="165"/>
      <c r="D68" s="108" t="s">
        <v>108</v>
      </c>
      <c r="E68" s="110">
        <v>37916.33</v>
      </c>
      <c r="F68" s="111">
        <v>46763.08</v>
      </c>
    </row>
    <row r="69" spans="1:6" ht="15" customHeight="1" x14ac:dyDescent="0.25">
      <c r="A69" s="166" t="s">
        <v>98</v>
      </c>
      <c r="B69" s="167"/>
      <c r="C69" s="168"/>
      <c r="D69" s="25" t="s">
        <v>99</v>
      </c>
      <c r="E69" s="62">
        <v>37916.33</v>
      </c>
      <c r="F69" s="133">
        <v>46763.08</v>
      </c>
    </row>
    <row r="70" spans="1:6" x14ac:dyDescent="0.25">
      <c r="A70" s="63">
        <v>3</v>
      </c>
      <c r="B70" s="64"/>
      <c r="C70" s="65"/>
      <c r="D70" s="25" t="s">
        <v>22</v>
      </c>
      <c r="E70" s="60">
        <v>6835.08</v>
      </c>
      <c r="F70" s="88">
        <v>15681.83</v>
      </c>
    </row>
    <row r="71" spans="1:6" x14ac:dyDescent="0.25">
      <c r="A71" s="63">
        <v>32</v>
      </c>
      <c r="B71" s="64"/>
      <c r="C71" s="65"/>
      <c r="D71" s="25" t="s">
        <v>109</v>
      </c>
      <c r="E71" s="60">
        <v>6835.08</v>
      </c>
      <c r="F71" s="88">
        <v>15681.83</v>
      </c>
    </row>
    <row r="72" spans="1:6" ht="25.5" x14ac:dyDescent="0.25">
      <c r="A72" s="63">
        <v>4</v>
      </c>
      <c r="B72" s="64"/>
      <c r="C72" s="65"/>
      <c r="D72" s="25" t="s">
        <v>11</v>
      </c>
      <c r="E72" s="60">
        <v>31081.25</v>
      </c>
      <c r="F72" s="88">
        <v>31081.25</v>
      </c>
    </row>
    <row r="73" spans="1:6" s="82" customFormat="1" ht="25.5" customHeight="1" x14ac:dyDescent="0.25">
      <c r="A73" s="52">
        <v>42</v>
      </c>
      <c r="B73" s="53"/>
      <c r="C73" s="54"/>
      <c r="D73" s="24" t="s">
        <v>11</v>
      </c>
      <c r="E73" s="60">
        <v>31081.25</v>
      </c>
      <c r="F73" s="88">
        <v>31081.25</v>
      </c>
    </row>
    <row r="74" spans="1:6" x14ac:dyDescent="0.25">
      <c r="A74" s="52">
        <v>45</v>
      </c>
      <c r="B74" s="53"/>
      <c r="C74" s="54"/>
      <c r="D74" s="24" t="s">
        <v>100</v>
      </c>
      <c r="E74" s="60">
        <v>0</v>
      </c>
      <c r="F74" s="88">
        <v>0</v>
      </c>
    </row>
    <row r="75" spans="1:6" ht="25.5" x14ac:dyDescent="0.25">
      <c r="A75" s="169" t="s">
        <v>117</v>
      </c>
      <c r="B75" s="170"/>
      <c r="C75" s="171"/>
      <c r="D75" s="25" t="s">
        <v>118</v>
      </c>
      <c r="E75" s="62">
        <v>0</v>
      </c>
      <c r="F75" s="89">
        <v>0</v>
      </c>
    </row>
    <row r="76" spans="1:6" ht="25.5" customHeight="1" x14ac:dyDescent="0.25">
      <c r="A76" s="63">
        <v>3</v>
      </c>
      <c r="B76" s="79"/>
      <c r="C76" s="80"/>
      <c r="D76" s="25" t="s">
        <v>22</v>
      </c>
      <c r="E76" s="62">
        <v>0</v>
      </c>
      <c r="F76" s="89">
        <v>0</v>
      </c>
    </row>
    <row r="77" spans="1:6" x14ac:dyDescent="0.25">
      <c r="A77" s="52">
        <v>32</v>
      </c>
      <c r="B77" s="53"/>
      <c r="C77" s="54"/>
      <c r="D77" s="24" t="s">
        <v>109</v>
      </c>
      <c r="E77" s="60">
        <v>0</v>
      </c>
      <c r="F77" s="88">
        <v>0</v>
      </c>
    </row>
    <row r="78" spans="1:6" ht="25.5" x14ac:dyDescent="0.25">
      <c r="A78" s="63">
        <v>4</v>
      </c>
      <c r="B78" s="79"/>
      <c r="C78" s="80"/>
      <c r="D78" s="25" t="s">
        <v>11</v>
      </c>
      <c r="E78" s="62">
        <v>0</v>
      </c>
      <c r="F78" s="89">
        <v>0</v>
      </c>
    </row>
    <row r="79" spans="1:6" x14ac:dyDescent="0.25">
      <c r="A79" s="52">
        <v>45</v>
      </c>
      <c r="B79" s="53"/>
      <c r="C79" s="54"/>
      <c r="D79" s="24" t="s">
        <v>100</v>
      </c>
      <c r="E79" s="60">
        <v>0</v>
      </c>
      <c r="F79" s="88">
        <v>0</v>
      </c>
    </row>
    <row r="80" spans="1:6" ht="25.5" x14ac:dyDescent="0.25">
      <c r="A80" s="163" t="s">
        <v>140</v>
      </c>
      <c r="B80" s="164"/>
      <c r="C80" s="165"/>
      <c r="D80" s="108" t="s">
        <v>110</v>
      </c>
      <c r="E80" s="110">
        <v>10619</v>
      </c>
      <c r="F80" s="111">
        <v>10619</v>
      </c>
    </row>
    <row r="81" spans="1:6" ht="51" x14ac:dyDescent="0.25">
      <c r="A81" s="113" t="s">
        <v>143</v>
      </c>
      <c r="B81" s="114"/>
      <c r="C81" s="115"/>
      <c r="D81" s="108" t="s">
        <v>144</v>
      </c>
      <c r="E81" s="110">
        <v>3982</v>
      </c>
      <c r="F81" s="111">
        <v>3982</v>
      </c>
    </row>
    <row r="82" spans="1:6" ht="25.5" x14ac:dyDescent="0.25">
      <c r="A82" s="113">
        <v>4</v>
      </c>
      <c r="B82" s="114"/>
      <c r="C82" s="115"/>
      <c r="D82" s="108" t="s">
        <v>11</v>
      </c>
      <c r="E82" s="110">
        <v>3982</v>
      </c>
      <c r="F82" s="111">
        <v>3982</v>
      </c>
    </row>
    <row r="83" spans="1:6" ht="25.5" x14ac:dyDescent="0.25">
      <c r="A83" s="113">
        <v>42</v>
      </c>
      <c r="B83" s="114"/>
      <c r="C83" s="115"/>
      <c r="D83" s="108" t="s">
        <v>103</v>
      </c>
      <c r="E83" s="110">
        <v>1991</v>
      </c>
      <c r="F83" s="111">
        <v>1991</v>
      </c>
    </row>
    <row r="84" spans="1:6" ht="25.5" x14ac:dyDescent="0.25">
      <c r="A84" s="113">
        <v>45</v>
      </c>
      <c r="B84" s="114"/>
      <c r="C84" s="115"/>
      <c r="D84" s="108" t="s">
        <v>145</v>
      </c>
      <c r="E84" s="110">
        <v>1991</v>
      </c>
      <c r="F84" s="111">
        <v>1991</v>
      </c>
    </row>
    <row r="85" spans="1:6" x14ac:dyDescent="0.25">
      <c r="A85" s="113"/>
      <c r="B85" s="114"/>
      <c r="C85" s="115"/>
      <c r="D85" s="108"/>
      <c r="E85" s="110"/>
      <c r="F85" s="111"/>
    </row>
    <row r="86" spans="1:6" x14ac:dyDescent="0.25">
      <c r="A86" s="166" t="s">
        <v>111</v>
      </c>
      <c r="B86" s="167"/>
      <c r="C86" s="168"/>
      <c r="D86" s="25" t="s">
        <v>112</v>
      </c>
      <c r="E86" s="60">
        <v>6637</v>
      </c>
      <c r="F86" s="88">
        <v>6637</v>
      </c>
    </row>
    <row r="87" spans="1:6" x14ac:dyDescent="0.25">
      <c r="A87" s="63">
        <v>3</v>
      </c>
      <c r="B87" s="64"/>
      <c r="C87" s="65"/>
      <c r="D87" s="25" t="s">
        <v>22</v>
      </c>
      <c r="E87" s="60">
        <v>0</v>
      </c>
      <c r="F87" s="88">
        <v>0</v>
      </c>
    </row>
    <row r="88" spans="1:6" x14ac:dyDescent="0.25">
      <c r="A88" s="63">
        <v>32</v>
      </c>
      <c r="B88" s="64"/>
      <c r="C88" s="65"/>
      <c r="D88" s="25"/>
      <c r="E88" s="60">
        <v>0</v>
      </c>
      <c r="F88" s="88">
        <v>0</v>
      </c>
    </row>
    <row r="89" spans="1:6" ht="25.5" x14ac:dyDescent="0.25">
      <c r="A89" s="52">
        <v>4</v>
      </c>
      <c r="B89" s="53"/>
      <c r="C89" s="54"/>
      <c r="D89" s="24" t="s">
        <v>11</v>
      </c>
      <c r="E89" s="60">
        <v>6637</v>
      </c>
      <c r="F89" s="88">
        <v>6637</v>
      </c>
    </row>
    <row r="90" spans="1:6" s="82" customFormat="1" ht="25.5" x14ac:dyDescent="0.25">
      <c r="A90" s="52">
        <v>42</v>
      </c>
      <c r="B90" s="53"/>
      <c r="C90" s="54"/>
      <c r="D90" s="24" t="s">
        <v>146</v>
      </c>
      <c r="E90" s="60">
        <v>1000</v>
      </c>
      <c r="F90" s="88">
        <v>1000</v>
      </c>
    </row>
    <row r="91" spans="1:6" ht="25.5" x14ac:dyDescent="0.25">
      <c r="A91" s="52">
        <v>45</v>
      </c>
      <c r="B91" s="53"/>
      <c r="C91" s="54"/>
      <c r="D91" s="24" t="s">
        <v>147</v>
      </c>
      <c r="E91" s="60">
        <v>5637</v>
      </c>
      <c r="F91" s="88">
        <v>5637</v>
      </c>
    </row>
    <row r="92" spans="1:6" ht="25.5" x14ac:dyDescent="0.25">
      <c r="A92" s="163" t="s">
        <v>151</v>
      </c>
      <c r="B92" s="164"/>
      <c r="C92" s="165"/>
      <c r="D92" s="108" t="s">
        <v>113</v>
      </c>
      <c r="E92" s="110">
        <v>14940</v>
      </c>
      <c r="F92" s="111">
        <v>10084.200000000001</v>
      </c>
    </row>
    <row r="93" spans="1:6" x14ac:dyDescent="0.25">
      <c r="A93" s="52">
        <v>3</v>
      </c>
      <c r="B93" s="53"/>
      <c r="C93" s="54"/>
      <c r="D93" s="24" t="s">
        <v>9</v>
      </c>
      <c r="E93" s="62">
        <v>14940</v>
      </c>
      <c r="F93" s="88">
        <v>10084.200000000001</v>
      </c>
    </row>
    <row r="94" spans="1:6" ht="12.75" customHeight="1" x14ac:dyDescent="0.25">
      <c r="A94" s="52">
        <v>31</v>
      </c>
      <c r="B94" s="53"/>
      <c r="C94" s="54"/>
      <c r="D94" s="24" t="s">
        <v>10</v>
      </c>
      <c r="E94" s="60">
        <v>13312</v>
      </c>
      <c r="F94" s="88">
        <v>9107.4</v>
      </c>
    </row>
    <row r="95" spans="1:6" ht="12.75" customHeight="1" x14ac:dyDescent="0.25">
      <c r="A95" s="123">
        <v>32</v>
      </c>
      <c r="B95" s="124"/>
      <c r="C95" s="125"/>
      <c r="D95" s="122" t="s">
        <v>22</v>
      </c>
      <c r="E95" s="60">
        <v>1628</v>
      </c>
      <c r="F95" s="88">
        <v>976.8</v>
      </c>
    </row>
    <row r="96" spans="1:6" s="132" customFormat="1" ht="29.25" customHeight="1" x14ac:dyDescent="0.25">
      <c r="A96" s="126" t="s">
        <v>152</v>
      </c>
      <c r="B96" s="127"/>
      <c r="C96" s="128"/>
      <c r="D96" s="129" t="s">
        <v>113</v>
      </c>
      <c r="E96" s="130"/>
      <c r="F96" s="131">
        <v>6722.8</v>
      </c>
    </row>
    <row r="97" spans="1:6" ht="12.75" customHeight="1" x14ac:dyDescent="0.25">
      <c r="A97" s="123">
        <v>3</v>
      </c>
      <c r="B97" s="124"/>
      <c r="C97" s="125"/>
      <c r="D97" s="122" t="s">
        <v>9</v>
      </c>
      <c r="E97" s="60"/>
      <c r="F97" s="88">
        <v>6722.8</v>
      </c>
    </row>
    <row r="98" spans="1:6" ht="12.75" customHeight="1" x14ac:dyDescent="0.25">
      <c r="A98" s="123">
        <v>31</v>
      </c>
      <c r="B98" s="53"/>
      <c r="C98" s="125"/>
      <c r="D98" s="122" t="s">
        <v>10</v>
      </c>
      <c r="E98" s="60"/>
      <c r="F98" s="88">
        <v>6071.6</v>
      </c>
    </row>
    <row r="99" spans="1:6" s="81" customFormat="1" x14ac:dyDescent="0.25">
      <c r="A99" s="52">
        <v>32</v>
      </c>
      <c r="B99"/>
      <c r="C99" s="54"/>
      <c r="D99" s="24" t="s">
        <v>22</v>
      </c>
      <c r="E99" s="60"/>
      <c r="F99" s="88">
        <v>651.20000000000005</v>
      </c>
    </row>
    <row r="100" spans="1:6" x14ac:dyDescent="0.25">
      <c r="F100" s="76"/>
    </row>
    <row r="101" spans="1:6" x14ac:dyDescent="0.25">
      <c r="F101" s="76"/>
    </row>
    <row r="102" spans="1:6" x14ac:dyDescent="0.25">
      <c r="F102" s="76"/>
    </row>
    <row r="103" spans="1:6" x14ac:dyDescent="0.25">
      <c r="F103" s="76"/>
    </row>
    <row r="106" spans="1:6" s="78" customFormat="1" x14ac:dyDescent="0.25">
      <c r="A106"/>
      <c r="B106"/>
      <c r="C106"/>
      <c r="D106"/>
      <c r="E106"/>
      <c r="F106"/>
    </row>
    <row r="107" spans="1:6" s="78" customFormat="1" x14ac:dyDescent="0.25">
      <c r="A107"/>
      <c r="B107"/>
      <c r="C107"/>
      <c r="D107"/>
      <c r="E107"/>
      <c r="F107"/>
    </row>
    <row r="109" spans="1:6" s="78" customFormat="1" x14ac:dyDescent="0.25">
      <c r="A109"/>
      <c r="B109"/>
      <c r="C109"/>
      <c r="D109"/>
      <c r="E109"/>
      <c r="F109"/>
    </row>
    <row r="111" spans="1:6" s="81" customFormat="1" x14ac:dyDescent="0.25">
      <c r="A111"/>
      <c r="B111"/>
      <c r="C111"/>
      <c r="D111"/>
      <c r="E111"/>
      <c r="F111"/>
    </row>
    <row r="118" spans="1:6" s="82" customFormat="1" x14ac:dyDescent="0.25">
      <c r="A118"/>
      <c r="B118"/>
      <c r="C118"/>
      <c r="D118"/>
      <c r="E118"/>
      <c r="F118"/>
    </row>
  </sheetData>
  <mergeCells count="36">
    <mergeCell ref="A6:C6"/>
    <mergeCell ref="A7:C7"/>
    <mergeCell ref="A1:F1"/>
    <mergeCell ref="A3:F3"/>
    <mergeCell ref="A5:C5"/>
    <mergeCell ref="C2:F2"/>
    <mergeCell ref="A8:C8"/>
    <mergeCell ref="A9:C9"/>
    <mergeCell ref="A11:C11"/>
    <mergeCell ref="A10:C10"/>
    <mergeCell ref="A16:C16"/>
    <mergeCell ref="A18:C18"/>
    <mergeCell ref="A19:C19"/>
    <mergeCell ref="A12:C12"/>
    <mergeCell ref="A13:C13"/>
    <mergeCell ref="A15:C15"/>
    <mergeCell ref="A17:C17"/>
    <mergeCell ref="A21:C21"/>
    <mergeCell ref="A24:C24"/>
    <mergeCell ref="A27:C27"/>
    <mergeCell ref="A30:C30"/>
    <mergeCell ref="A31:C31"/>
    <mergeCell ref="A32:C32"/>
    <mergeCell ref="A33:C33"/>
    <mergeCell ref="A35:C35"/>
    <mergeCell ref="A41:C41"/>
    <mergeCell ref="A47:C47"/>
    <mergeCell ref="A80:C80"/>
    <mergeCell ref="A86:C86"/>
    <mergeCell ref="A92:C92"/>
    <mergeCell ref="A75:C75"/>
    <mergeCell ref="A50:C50"/>
    <mergeCell ref="A59:C59"/>
    <mergeCell ref="A63:C63"/>
    <mergeCell ref="A68:C68"/>
    <mergeCell ref="A69:C69"/>
  </mergeCells>
  <pageMargins left="0.7" right="0.7" top="0.75" bottom="0.75" header="0.3" footer="0.3"/>
  <pageSetup paperSize="9" scale="4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41" sqref="P4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</cp:lastModifiedBy>
  <cp:lastPrinted>2024-09-25T07:32:04Z</cp:lastPrinted>
  <dcterms:created xsi:type="dcterms:W3CDTF">2022-08-12T12:51:27Z</dcterms:created>
  <dcterms:modified xsi:type="dcterms:W3CDTF">2024-09-25T07:44:35Z</dcterms:modified>
</cp:coreProperties>
</file>